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urcing Exchange\Sourcing\SUPPLIER MANAGEMENT\Ethical Trading UK filling\Regional Territory folder\Supply Chain Register Central Tracker\"/>
    </mc:Choice>
  </mc:AlternateContent>
  <xr:revisionPtr revIDLastSave="0" documentId="13_ncr:1_{30F2946D-F14D-4351-8513-AACABE0D48BE}" xr6:coauthVersionLast="47" xr6:coauthVersionMax="47" xr10:uidLastSave="{00000000-0000-0000-0000-000000000000}"/>
  <bookViews>
    <workbookView xWindow="22932" yWindow="-4332" windowWidth="30936" windowHeight="16776" xr2:uid="{8E89EEB1-82A2-41C8-B3DD-8DAB359C0BF3}"/>
  </bookViews>
  <sheets>
    <sheet name="Public factory lis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'Public factory list'!$A$1:$Q$61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1" l="1"/>
  <c r="O61" i="1" s="1"/>
  <c r="O58" i="1"/>
  <c r="L48" i="1"/>
  <c r="K48" i="1"/>
  <c r="O48" i="1" s="1"/>
  <c r="O47" i="1"/>
  <c r="M47" i="1"/>
  <c r="L47" i="1"/>
  <c r="O46" i="1"/>
  <c r="K46" i="1"/>
  <c r="M46" i="1" s="1"/>
  <c r="K45" i="1"/>
  <c r="O45" i="1" s="1"/>
  <c r="O42" i="1"/>
  <c r="O41" i="1"/>
  <c r="M41" i="1"/>
  <c r="L41" i="1"/>
  <c r="K39" i="1"/>
  <c r="O39" i="1" s="1"/>
  <c r="K38" i="1"/>
  <c r="M38" i="1" s="1"/>
  <c r="O37" i="1"/>
  <c r="M37" i="1"/>
  <c r="L37" i="1"/>
  <c r="M36" i="1"/>
  <c r="L36" i="1"/>
  <c r="O32" i="1"/>
  <c r="O28" i="1"/>
  <c r="O26" i="1"/>
  <c r="L26" i="1"/>
  <c r="K26" i="1"/>
  <c r="M26" i="1" s="1"/>
  <c r="O24" i="1"/>
  <c r="M24" i="1"/>
  <c r="K24" i="1"/>
  <c r="L24" i="1" s="1"/>
  <c r="O23" i="1"/>
  <c r="L23" i="1"/>
  <c r="K23" i="1"/>
  <c r="M23" i="1" s="1"/>
  <c r="O22" i="1"/>
  <c r="O21" i="1"/>
  <c r="L20" i="1"/>
  <c r="K20" i="1"/>
  <c r="O20" i="1" s="1"/>
  <c r="O19" i="1"/>
  <c r="M19" i="1"/>
  <c r="L19" i="1"/>
  <c r="O18" i="1"/>
  <c r="K18" i="1"/>
  <c r="M18" i="1" s="1"/>
  <c r="K15" i="1"/>
  <c r="O15" i="1" s="1"/>
  <c r="O12" i="1"/>
  <c r="K12" i="1"/>
  <c r="M12" i="1" s="1"/>
  <c r="K8" i="1"/>
  <c r="K62" i="1" s="1"/>
  <c r="O38" i="1" l="1"/>
  <c r="L8" i="1"/>
  <c r="L15" i="1"/>
  <c r="L39" i="1"/>
  <c r="L45" i="1"/>
  <c r="L61" i="1"/>
  <c r="M8" i="1"/>
  <c r="M15" i="1"/>
  <c r="M39" i="1"/>
  <c r="M45" i="1"/>
  <c r="M61" i="1"/>
  <c r="O8" i="1"/>
  <c r="L38" i="1"/>
  <c r="L46" i="1"/>
  <c r="M48" i="1"/>
  <c r="L12" i="1"/>
  <c r="L18" i="1"/>
  <c r="M20" i="1"/>
  <c r="M62" i="1" l="1"/>
  <c r="O62" i="1"/>
  <c r="L62" i="1"/>
</calcChain>
</file>

<file path=xl/sharedStrings.xml><?xml version="1.0" encoding="utf-8"?>
<sst xmlns="http://schemas.openxmlformats.org/spreadsheetml/2006/main" count="775" uniqueCount="374">
  <si>
    <t>Factory code</t>
  </si>
  <si>
    <t>Supplier</t>
  </si>
  <si>
    <t>Factory</t>
  </si>
  <si>
    <t>Address</t>
  </si>
  <si>
    <t>Country</t>
  </si>
  <si>
    <t>Product Type</t>
  </si>
  <si>
    <t>Total # Workers</t>
  </si>
  <si>
    <t>% Female</t>
  </si>
  <si>
    <t>% Male</t>
  </si>
  <si>
    <t>Independent Worker committee / Trade Union</t>
  </si>
  <si>
    <t>% Domestic / International Migrant Workers</t>
  </si>
  <si>
    <t>Bank Transfer</t>
  </si>
  <si>
    <t xml:space="preserve">Piece Rate </t>
  </si>
  <si>
    <t>AD501_01</t>
  </si>
  <si>
    <t>Adity Birla Ltd</t>
  </si>
  <si>
    <t>Aditya Birla Ltd - Madura 62/62A</t>
  </si>
  <si>
    <t>Aditya Birla Fashions And Retail Limited</t>
  </si>
  <si>
    <t>SURVEY NO. 62 2A 62 2B</t>
  </si>
  <si>
    <t>PARAPPANNA AGRAHARA</t>
  </si>
  <si>
    <t>Karnataka</t>
  </si>
  <si>
    <t/>
  </si>
  <si>
    <t>India</t>
  </si>
  <si>
    <t>Apparel</t>
  </si>
  <si>
    <t>Yes</t>
  </si>
  <si>
    <t>No</t>
  </si>
  <si>
    <t>AK504_40</t>
  </si>
  <si>
    <t>Akademi Tekstil San ve Tic A.S</t>
  </si>
  <si>
    <t>Akademi Tekstil San ve Tic A.S Istanbul Facility</t>
  </si>
  <si>
    <t>Beylikdüzü O.S.B. Mah</t>
  </si>
  <si>
    <t xml:space="preserve">Bakircilar Sanayi Sitesi Mustafa Kurtoglu Cad . No:40 </t>
  </si>
  <si>
    <t>Beylidüzü</t>
  </si>
  <si>
    <t>Istanbul</t>
  </si>
  <si>
    <t>Turkey</t>
  </si>
  <si>
    <t>AK504_41</t>
  </si>
  <si>
    <t>Akademi Tekstil San ve Tic A.S Malatya Branch</t>
  </si>
  <si>
    <t>2. OSB Mahallesi</t>
  </si>
  <si>
    <t>9.Cadde</t>
  </si>
  <si>
    <t>Yesilyurt</t>
  </si>
  <si>
    <t>Malatya</t>
  </si>
  <si>
    <t>AQ502_40</t>
  </si>
  <si>
    <t>Aquarelle</t>
  </si>
  <si>
    <t>Aquarelle India Pvt Ltd - Samudra</t>
  </si>
  <si>
    <t>MANDYA DISTRICT, SURVEY NO 100/1, 2, 3, 4,</t>
  </si>
  <si>
    <t>BANASAMUDRA VILLAGE</t>
  </si>
  <si>
    <t>571421</t>
  </si>
  <si>
    <t>AQ502_41</t>
  </si>
  <si>
    <t xml:space="preserve">Aquarelle India Pvt Ltd - Kacharakanahalli </t>
  </si>
  <si>
    <t>NO. 2011, 1941/A GRAMATHANA</t>
  </si>
  <si>
    <t>KACHARAKANAHALLI</t>
  </si>
  <si>
    <t>560084</t>
  </si>
  <si>
    <t>BH501_01</t>
  </si>
  <si>
    <t>Bharat</t>
  </si>
  <si>
    <t>Bharat Enterprises - Garment Division</t>
  </si>
  <si>
    <t>Plot No 189</t>
  </si>
  <si>
    <t>Phase 1</t>
  </si>
  <si>
    <t>Gurgaon, Udyog Vihar</t>
  </si>
  <si>
    <t>Haryana</t>
  </si>
  <si>
    <t>DV501_01</t>
  </si>
  <si>
    <t>Dalian Vent D`Est Garments Co., Ltd.</t>
  </si>
  <si>
    <t>Dalian Vent D`Est Lavado Garments Co., Ltd.</t>
  </si>
  <si>
    <t xml:space="preserve">Shenlu Village, Paotai Town </t>
  </si>
  <si>
    <t>Puwan New District</t>
  </si>
  <si>
    <t>Dalian City</t>
  </si>
  <si>
    <t xml:space="preserve">	Liaoning Sheng</t>
  </si>
  <si>
    <t>China</t>
  </si>
  <si>
    <t>DR501_40</t>
  </si>
  <si>
    <t>Darsateks Tekstil Urunleri San. ve Tic. As.</t>
  </si>
  <si>
    <t>Darsateks Tekstil Urunleri San. ve Tic. As. Tokat Branch</t>
  </si>
  <si>
    <t>Kelkit OSB Mahallesi</t>
  </si>
  <si>
    <t xml:space="preserve">Beylikbuku Caddesi NO:29 </t>
  </si>
  <si>
    <t>Erbaa</t>
  </si>
  <si>
    <t>Tokat</t>
  </si>
  <si>
    <t>DS402_40</t>
  </si>
  <si>
    <t>D. Samson Industries</t>
  </si>
  <si>
    <t xml:space="preserve">D. Samson Industries – No. 46 </t>
  </si>
  <si>
    <t>No. 46, D. Samson
Rajapaksa Mawatha,</t>
  </si>
  <si>
    <t>Bataduwa</t>
  </si>
  <si>
    <t>Galle</t>
  </si>
  <si>
    <t>Sri Lanka</t>
  </si>
  <si>
    <t>Footwear</t>
  </si>
  <si>
    <t>ELE01_01</t>
  </si>
  <si>
    <t>Elegant Overseas</t>
  </si>
  <si>
    <t>38Th Milestone</t>
  </si>
  <si>
    <t>Jaipur Highway</t>
  </si>
  <si>
    <t>Behrampur Road</t>
  </si>
  <si>
    <t>ZE501_01</t>
  </si>
  <si>
    <t>Elle</t>
  </si>
  <si>
    <t>Rudong Knitit Fashion Co Ltd</t>
  </si>
  <si>
    <t>No.18, Huanghe Road</t>
  </si>
  <si>
    <t>Economical &amp; Technical Development Zone</t>
  </si>
  <si>
    <t>Rudong County, Nantong City</t>
  </si>
  <si>
    <t>Jiangsu Sheng</t>
  </si>
  <si>
    <t>Accessories</t>
  </si>
  <si>
    <t>Mixed</t>
  </si>
  <si>
    <t>ER501_40</t>
  </si>
  <si>
    <t xml:space="preserve">Ereks Konfeksiyon San. ve Tic. A.S </t>
  </si>
  <si>
    <t>Ereks Konfeksiyon San. ve Tic. A.S (Esenyurt Branch)</t>
  </si>
  <si>
    <t>Mehtercesme Mah</t>
  </si>
  <si>
    <t>Bagdat Caddesi. NO:28</t>
  </si>
  <si>
    <t>Esenyurt</t>
  </si>
  <si>
    <t>ER501_42</t>
  </si>
  <si>
    <t>Ereks Konfeksiyon San. ve Tic. A.S (Corlu Branch)</t>
  </si>
  <si>
    <t>Türkgücü OSB. Mah.</t>
  </si>
  <si>
    <t xml:space="preserve"> 112 Sok. No:3/1</t>
  </si>
  <si>
    <t>Corlu</t>
  </si>
  <si>
    <t>Tekirdag</t>
  </si>
  <si>
    <t>FQ501_40</t>
  </si>
  <si>
    <t xml:space="preserve">Fuqing </t>
  </si>
  <si>
    <t>Fuqing City Fuxing Shoes Co., Ltd</t>
  </si>
  <si>
    <t>No. 142, Yuling Village</t>
  </si>
  <si>
    <t>Yangxia Street</t>
  </si>
  <si>
    <t>Fuqing City</t>
  </si>
  <si>
    <t>Fujian Sheng</t>
  </si>
  <si>
    <t>GO597</t>
  </si>
  <si>
    <t>GOKALDAS EXPORTS LTD</t>
  </si>
  <si>
    <t>NO. 25, 2ND CROSS</t>
  </si>
  <si>
    <t>3RD MAIN INDUSTRIAL SUBURB YESHWANTHPUR,</t>
  </si>
  <si>
    <t>Bangalore</t>
  </si>
  <si>
    <t>GOLD1_01</t>
  </si>
  <si>
    <t>Golden Seams Industries Pvt., Ltd.</t>
  </si>
  <si>
    <t>No 7 Makali Village</t>
  </si>
  <si>
    <t>Golden Palm Resort Road</t>
  </si>
  <si>
    <t>GF501_01</t>
  </si>
  <si>
    <t>Goldfame Star Enterprises Cambodia Limited</t>
  </si>
  <si>
    <t>Goldfame Star Enterprises Ltd</t>
  </si>
  <si>
    <t>HOUSE NO.13, STREET NO. 21, Phum Kompong Pring</t>
  </si>
  <si>
    <t>Khum Setbo, Shrok Saang</t>
  </si>
  <si>
    <t>KANDAL</t>
  </si>
  <si>
    <t>Cambodia</t>
  </si>
  <si>
    <t>HA456_40</t>
  </si>
  <si>
    <t>Hairun</t>
  </si>
  <si>
    <t>Ningbo Hairun Garment Co., Ltd.</t>
  </si>
  <si>
    <t>No 139 Xiangshanhe Road, Xiangshan Industry Zone</t>
  </si>
  <si>
    <t>Xiangshan County</t>
  </si>
  <si>
    <t>Ningbo City</t>
  </si>
  <si>
    <t>Zhejiang Sheng</t>
  </si>
  <si>
    <t>HS501_01</t>
  </si>
  <si>
    <t>HS Fashion</t>
  </si>
  <si>
    <t>Hangzhou HS Fashion Corporation Ltd</t>
  </si>
  <si>
    <t>Floor 1 - 6, No.1 Yaojia Road, No.1, Yaojia Road</t>
  </si>
  <si>
    <t>Liangzhu Community</t>
  </si>
  <si>
    <t>Hangzhou City</t>
  </si>
  <si>
    <t>HT501_40</t>
  </si>
  <si>
    <t>HT Fashion Co., Ltd</t>
  </si>
  <si>
    <t>HT Fashion Wenshang Co., Ltd</t>
  </si>
  <si>
    <t>South of North District, Jinshuiqiao Community</t>
  </si>
  <si>
    <t>Yiqiao Town, Wenshang County</t>
  </si>
  <si>
    <t>Jining City</t>
  </si>
  <si>
    <t>Shandong Sheng</t>
  </si>
  <si>
    <t>HRX Fashion Co., Ltd</t>
  </si>
  <si>
    <t>1000 Meters South of Guocang Town Government</t>
  </si>
  <si>
    <t>Wenshang County</t>
  </si>
  <si>
    <t>IF501_01</t>
  </si>
  <si>
    <t>Isun</t>
  </si>
  <si>
    <t>Ningbo Isun Fashion Co. Ltd</t>
  </si>
  <si>
    <t>NO.77 Donghuan Road</t>
  </si>
  <si>
    <t>Fenghua District</t>
  </si>
  <si>
    <t>JN501_40</t>
  </si>
  <si>
    <t>Janlon</t>
  </si>
  <si>
    <t>Quanzhou Zhenglong Bags &amp; Garments Co., Ltd</t>
  </si>
  <si>
    <t>Industrial Building A, No.1398, Nanhuan Road</t>
  </si>
  <si>
    <t>Shangcun Community, Changtai Street</t>
  </si>
  <si>
    <t>Licheng District, Quanzhou City</t>
  </si>
  <si>
    <t>KA346_40</t>
  </si>
  <si>
    <t>Kaynak Tekstil Pazarlama ve Dıs Ticaret A.S</t>
  </si>
  <si>
    <t xml:space="preserve">Denizli OSB Mahallesi  </t>
  </si>
  <si>
    <t xml:space="preserve">Cafer Sadik Abalioglu Bulvari  </t>
  </si>
  <si>
    <t>Honaz</t>
  </si>
  <si>
    <t>Denizli</t>
  </si>
  <si>
    <t>LL501_01</t>
  </si>
  <si>
    <t>New Rimei</t>
  </si>
  <si>
    <t>Jiaxing New Rimei Fashion Co., Ltd</t>
  </si>
  <si>
    <t>No.518 Quangongting East Road</t>
  </si>
  <si>
    <t>Dushangang Town</t>
  </si>
  <si>
    <t>Pinghu City</t>
  </si>
  <si>
    <t>MA501_01</t>
  </si>
  <si>
    <t xml:space="preserve">Matrix Clothing Pvt Ltd </t>
  </si>
  <si>
    <t>Unit-197</t>
  </si>
  <si>
    <t>Plot No. 197</t>
  </si>
  <si>
    <t>Phase-VI, Sector 37</t>
  </si>
  <si>
    <t>MEIF1_02</t>
  </si>
  <si>
    <t>Mei Fai Hats</t>
  </si>
  <si>
    <t>Foshan Nanhai Lishui Mei Fai Hats Mfg Co Ltd</t>
  </si>
  <si>
    <t>Qifeng Industrial Zone</t>
  </si>
  <si>
    <t>Lishui, Nanhai</t>
  </si>
  <si>
    <t>Foshan City</t>
  </si>
  <si>
    <t>Guangdong Sheng</t>
  </si>
  <si>
    <t>MOD00_01</t>
  </si>
  <si>
    <t>MO-DE L.I.N.E. Tekstil Sanayi Ihracat Limited Sirketi</t>
  </si>
  <si>
    <t xml:space="preserve">Karayolları Mahallesi . 559.SK. </t>
  </si>
  <si>
    <t xml:space="preserve">NO: 20/ 1 </t>
  </si>
  <si>
    <t>Gaziosmanpasa</t>
  </si>
  <si>
    <t>NE002_01</t>
  </si>
  <si>
    <t>Nesan Triko Konfeksiyon San.Ve Tic.A.S.</t>
  </si>
  <si>
    <t>Nesan Triko Konfeksiyon San.Ve Tic.A.S. Istanbul Facility</t>
  </si>
  <si>
    <t xml:space="preserve">İkitelli Osb Mah.Aykosan San. Sit. </t>
  </si>
  <si>
    <t xml:space="preserve">Aykosan 2.Kisim 17 A2 Blok Sok.Diş Kapi No:1 İç Kapi No:1-3-4 </t>
  </si>
  <si>
    <t>Basaksehir</t>
  </si>
  <si>
    <t>NE002_41</t>
  </si>
  <si>
    <t>Nesan Triko Konfeksiyon San.Ve Tic.A.S. Duzce Branch</t>
  </si>
  <si>
    <t>Doganli Koyu 9100 Sok. No:42</t>
  </si>
  <si>
    <t>9100 Sokak No:42</t>
  </si>
  <si>
    <t>Doganli</t>
  </si>
  <si>
    <t>Duzce</t>
  </si>
  <si>
    <t>NI504_41</t>
  </si>
  <si>
    <t>Ningbo Weikai</t>
  </si>
  <si>
    <t>Ningbo Weikai Garment Co. Ltd</t>
  </si>
  <si>
    <t>Shangwang Village, Shiqi Street</t>
  </si>
  <si>
    <t>Haishu District</t>
  </si>
  <si>
    <t>NO501_02</t>
  </si>
  <si>
    <t>Nor Lanka Manufacturing Ltd.</t>
  </si>
  <si>
    <t>Sumithra Garments (Pvt) Ltd - Weerakatiya</t>
  </si>
  <si>
    <t>42 Tangalle Road</t>
  </si>
  <si>
    <t>Weerakatiya</t>
  </si>
  <si>
    <t>Sumithra - Polgahawela</t>
  </si>
  <si>
    <t>Lot 12 Export Processing Zone Polgahawela</t>
  </si>
  <si>
    <t>Export Processing Zone</t>
  </si>
  <si>
    <t>POLGAHAWELA</t>
  </si>
  <si>
    <t>NO501_18</t>
  </si>
  <si>
    <t>Sumithra Hasalaka (pte) Ltd - Hasalaka</t>
  </si>
  <si>
    <t>Hospital Road</t>
  </si>
  <si>
    <t>Hasalaka</t>
  </si>
  <si>
    <t>Central</t>
  </si>
  <si>
    <t>NO502_01</t>
  </si>
  <si>
    <t>Norman</t>
  </si>
  <si>
    <t>Goods Plus (Cambodia) Manufacture Co,. Ltd</t>
  </si>
  <si>
    <t>National Road No. 3, Sre Nhor Village</t>
  </si>
  <si>
    <t>Pongtoeuk Commune, Dongkor District</t>
  </si>
  <si>
    <t>Phnum Penh City</t>
  </si>
  <si>
    <t>PAKT1_01</t>
  </si>
  <si>
    <t>Pak Tak (Kwong Tai) Knitting Fty Ltd.</t>
  </si>
  <si>
    <t>Pak Tak Knitting &amp; Garment (Dongguan) Limited</t>
  </si>
  <si>
    <t>Qiao Long Road, Deng Wu</t>
  </si>
  <si>
    <t>Qiao Tou Town</t>
  </si>
  <si>
    <t>Dongguan City</t>
  </si>
  <si>
    <t>CO456_42</t>
  </si>
  <si>
    <t>POND</t>
  </si>
  <si>
    <t>Scavi Hue Company</t>
  </si>
  <si>
    <t>Phong Dien Industrial Zone</t>
  </si>
  <si>
    <t>Phong Thu Ward, Phong Dien Town</t>
  </si>
  <si>
    <t>Hue City</t>
  </si>
  <si>
    <t>Vietnam</t>
  </si>
  <si>
    <t>QB501_01</t>
  </si>
  <si>
    <t>Quality And Beauty</t>
  </si>
  <si>
    <t>Quality and Beauty Garments Co., Ltd</t>
  </si>
  <si>
    <t>No. 1319, Liquan Avenue, Gaomi</t>
  </si>
  <si>
    <t>WEIFANG</t>
  </si>
  <si>
    <t>RICH1_01</t>
  </si>
  <si>
    <t>Richa Global Exports Pvt. Ltd</t>
  </si>
  <si>
    <t>Richa Global Exports Pvt. Ltd. - Unit 407 IMT Manesar</t>
  </si>
  <si>
    <t>407 Sector-7</t>
  </si>
  <si>
    <t>Manesar</t>
  </si>
  <si>
    <t>IMT Manesar</t>
  </si>
  <si>
    <t>122050</t>
  </si>
  <si>
    <t>SA503_43</t>
  </si>
  <si>
    <t>Saniyo HK Co Ltd</t>
  </si>
  <si>
    <t>Xiamen Fei Fei Bag Manufacturing Co., Ltd</t>
  </si>
  <si>
    <t>3/F, No.1, Xinguang East Road</t>
  </si>
  <si>
    <t>Xinyang Street, Haicang District</t>
  </si>
  <si>
    <t xml:space="preserve">	Xiamen City</t>
  </si>
  <si>
    <t>SM502_01</t>
  </si>
  <si>
    <t>Sam Fashion Co., Ltd.</t>
  </si>
  <si>
    <t>No. 58 Huashi East Road</t>
  </si>
  <si>
    <t>Longxiang Industrial Zone</t>
  </si>
  <si>
    <t>Tongxiang, Jiaxing City</t>
  </si>
  <si>
    <t>Miixed</t>
  </si>
  <si>
    <t>SE501_40</t>
  </si>
  <si>
    <t xml:space="preserve">Sertim Tekstil Paz. San. ve Dis Tic. Ltd. Sti </t>
  </si>
  <si>
    <t>Sertim Tekstil Paz. San. ve Dis Tic. Ltd. Sti  - Pinarhisar Branch</t>
  </si>
  <si>
    <t xml:space="preserve">Orta Mah. </t>
  </si>
  <si>
    <t>Tozakli Yolu No:2/1</t>
  </si>
  <si>
    <t>Pinarhisar</t>
  </si>
  <si>
    <t>Kirklareli</t>
  </si>
  <si>
    <t>SE501_41</t>
  </si>
  <si>
    <t xml:space="preserve">Sertim Tekstil Paz. San. ve Dis Tic. Ltd. Sti  - Merkez Istanbul </t>
  </si>
  <si>
    <t xml:space="preserve">Yakuplu Mah. Dereboyu Cad. </t>
  </si>
  <si>
    <t>Beysan Sanayi Sitesi No:49/2</t>
  </si>
  <si>
    <t xml:space="preserve">Beylikduzu </t>
  </si>
  <si>
    <t>SM501_45</t>
  </si>
  <si>
    <t>Smart Worldwide Development Co., Ltd.</t>
  </si>
  <si>
    <t>Quanzhou Howen Shoes Co., Ltd.</t>
  </si>
  <si>
    <t>Floor 3-5, Building 2, No.23</t>
  </si>
  <si>
    <t>Xinnan Road, Luojiang District</t>
  </si>
  <si>
    <t>Quanzhou City</t>
  </si>
  <si>
    <t>SC502_01</t>
  </si>
  <si>
    <t>Sumec Textile &amp; Light Industry Co., Ltd</t>
  </si>
  <si>
    <t>Nanjing Trust Garments Co., Ltd</t>
  </si>
  <si>
    <t>No.689 Renmin Road</t>
  </si>
  <si>
    <t>Ma'An Street, Luhe District</t>
  </si>
  <si>
    <t>Nanjing City</t>
  </si>
  <si>
    <t>SC502_45</t>
  </si>
  <si>
    <t>Henan Sumec Garment Technology Development Co. Ltd</t>
  </si>
  <si>
    <t>Industry Cluster District</t>
  </si>
  <si>
    <t>Yongcheng</t>
  </si>
  <si>
    <t>Henan Sheng</t>
  </si>
  <si>
    <t>SU222_40</t>
  </si>
  <si>
    <t>Sunstar</t>
  </si>
  <si>
    <t>Jiangsu Sunstar Garments Co., Ltd</t>
  </si>
  <si>
    <t>JIANGSU CAIMAO INDUSTRY AND TRADE CITY, INTERSECTION OF XUHUAI RD AND NANER RD</t>
  </si>
  <si>
    <t>SUCHENG ECONOMIC DEVELOPMENT ZONE</t>
  </si>
  <si>
    <t>Suqian City</t>
  </si>
  <si>
    <t>223800</t>
  </si>
  <si>
    <t>SUP1_40</t>
  </si>
  <si>
    <t>Super Overseas</t>
  </si>
  <si>
    <t>Super Overseas B16</t>
  </si>
  <si>
    <t>B-16 Phase-II Extention</t>
  </si>
  <si>
    <t>Hosiery Complex</t>
  </si>
  <si>
    <t>Noida</t>
  </si>
  <si>
    <t>Uttar Pradesh</t>
  </si>
  <si>
    <t>201305</t>
  </si>
  <si>
    <t>TAHA_01</t>
  </si>
  <si>
    <t xml:space="preserve">Talu Tekstil Sanayi ve Ticaret A.S </t>
  </si>
  <si>
    <t>Talu Tekstil Sanayi ve Ticaret A.S – Sakarya 1  Facility</t>
  </si>
  <si>
    <t xml:space="preserve">Sakarya 1. Organize Sanayi Bölgesi </t>
  </si>
  <si>
    <t xml:space="preserve"> 1 Nolu Yol No:6/8  </t>
  </si>
  <si>
    <t>Arifiye</t>
  </si>
  <si>
    <t>Sakarya</t>
  </si>
  <si>
    <t>TAHA1_03</t>
  </si>
  <si>
    <t>Talu Tekstil Sanayi ve Ticaret A.S – Sakarya 2  Facility</t>
  </si>
  <si>
    <t>1. Organize Sanayi Bölgesi</t>
  </si>
  <si>
    <t xml:space="preserve">1.Yol No: 45 </t>
  </si>
  <si>
    <t>TAHA1_40</t>
  </si>
  <si>
    <t>Talu Tekstil Sanayi ve Ticaret A.S – Malatya Facility</t>
  </si>
  <si>
    <t xml:space="preserve">8. Cadde NO: 4 </t>
  </si>
  <si>
    <t>TD001_01</t>
  </si>
  <si>
    <t>Tandem Orme San. Dis. Tic. Ltd. Sti.</t>
  </si>
  <si>
    <t>T2/Tandem Orme San. Dis. Tic. Ltd. Sti. - Duzce Branch</t>
  </si>
  <si>
    <t xml:space="preserve">Doganli Koyu </t>
  </si>
  <si>
    <t xml:space="preserve">9212 Sk Merkez </t>
  </si>
  <si>
    <t>TD001_02</t>
  </si>
  <si>
    <t>T2/Tandem Orme San. Dis. Tic. Ltd. Sti. - Istanbul Branch</t>
  </si>
  <si>
    <t xml:space="preserve">Akcaburgaz Mahallesi </t>
  </si>
  <si>
    <t xml:space="preserve"> 137. Sokak NO: 14 </t>
  </si>
  <si>
    <t>TA501_40</t>
  </si>
  <si>
    <t>Tangerine Design PVT LTD</t>
  </si>
  <si>
    <t>Tangerine Design Pvt. Ltd. - Plot 09 (Belts)</t>
  </si>
  <si>
    <t>Plot No. 09, Sector-4</t>
  </si>
  <si>
    <t>IMT Manesar- 122052</t>
  </si>
  <si>
    <t>Gurugram</t>
  </si>
  <si>
    <t>TT501_01</t>
  </si>
  <si>
    <t>Trend Setters International</t>
  </si>
  <si>
    <t>Trend Setters International Plot 11</t>
  </si>
  <si>
    <t>Plot No-11 Sector-7</t>
  </si>
  <si>
    <t>Gurgaon</t>
  </si>
  <si>
    <t>YM102_40</t>
  </si>
  <si>
    <t>Yiltem Konfeksiyon San Tic Aş.</t>
  </si>
  <si>
    <t>Yiltem Konfeksiyon San Tic Aş. Malatya Branch</t>
  </si>
  <si>
    <t>Malatya 2.OSB</t>
  </si>
  <si>
    <t xml:space="preserve"> 8. Cad. No.7/11</t>
  </si>
  <si>
    <t>WS501_40</t>
  </si>
  <si>
    <t>Welon Sport &amp; Fashion Group Limited</t>
  </si>
  <si>
    <t>Foshan Haiyuanfa Garment Co., Ltd</t>
  </si>
  <si>
    <t>NO.3 Fuzhong Road, Fenhua South Road Industrial Area</t>
  </si>
  <si>
    <t>Guantian Village LONG JIANG TOWN</t>
  </si>
  <si>
    <t>Shun De District, Foshan City</t>
  </si>
  <si>
    <t>WI452_40</t>
  </si>
  <si>
    <t>Win India</t>
  </si>
  <si>
    <t>Win India Patravakkam</t>
  </si>
  <si>
    <t>69B SIDCO INDUSTRIAL ESTATE</t>
  </si>
  <si>
    <t>PATRAVAKKAM</t>
  </si>
  <si>
    <t>AMBATTUR</t>
  </si>
  <si>
    <t>Tamil Nadu</t>
  </si>
  <si>
    <t>600098</t>
  </si>
  <si>
    <t>WIN01_40</t>
  </si>
  <si>
    <t xml:space="preserve">Winterquilts </t>
  </si>
  <si>
    <t>Lankapura Apparel (Pvt) Ltd.</t>
  </si>
  <si>
    <t>Galamuna</t>
  </si>
  <si>
    <t>Pansalgodella</t>
  </si>
  <si>
    <t>Hingurakgoda</t>
  </si>
  <si>
    <t>YA501_03</t>
  </si>
  <si>
    <t>Yantai Cherry Group Co., Ltd.</t>
  </si>
  <si>
    <t>Jining Aisi Garments Co. Ltd</t>
  </si>
  <si>
    <t>Middle of Shiji Road, Economic Devopment Zone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</si>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</sst>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name val="Posterama"/>
      <family val="2"/>
    </font>
    <font>
      <sz val="12"/>
      <name val="Calibri"/>
      <family val="2"/>
      <scheme val="minor"/>
    </font>
    <font>
      <sz val="13"/>
      <name val="Posterama"/>
      <family val="2"/>
    </font>
    <font>
      <sz val="13"/>
      <color theme="1"/>
      <name val="Posterama"/>
      <family val="2"/>
    </font>
    <font>
      <b/>
      <sz val="13"/>
      <name val="Postera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4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9" fontId="3" fillId="0" borderId="2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2" xfId="1" applyNumberFormat="1" applyFont="1" applyFill="1" applyBorder="1" applyAlignment="1">
      <alignment horizontal="center"/>
    </xf>
    <xf numFmtId="9" fontId="5" fillId="0" borderId="2" xfId="2" applyFont="1" applyFill="1" applyBorder="1" applyAlignment="1">
      <alignment horizontal="center"/>
    </xf>
    <xf numFmtId="9" fontId="5" fillId="0" borderId="2" xfId="2" applyFont="1" applyFill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center"/>
    </xf>
    <xf numFmtId="0" fontId="4" fillId="0" borderId="2" xfId="3" applyFont="1" applyFill="1" applyBorder="1" applyAlignment="1"/>
    <xf numFmtId="0" fontId="5" fillId="0" borderId="2" xfId="0" applyFont="1" applyBorder="1" applyAlignment="1">
      <alignment wrapText="1"/>
    </xf>
    <xf numFmtId="0" fontId="5" fillId="0" borderId="0" xfId="0" applyFont="1"/>
    <xf numFmtId="0" fontId="4" fillId="0" borderId="2" xfId="0" applyFont="1" applyBorder="1" applyAlignment="1">
      <alignment vertical="top"/>
    </xf>
    <xf numFmtId="0" fontId="5" fillId="0" borderId="2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>
      <alignment vertical="top"/>
    </xf>
    <xf numFmtId="0" fontId="5" fillId="3" borderId="2" xfId="0" applyFont="1" applyFill="1" applyBorder="1"/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6" fillId="0" borderId="0" xfId="0" applyFont="1"/>
    <xf numFmtId="0" fontId="5" fillId="0" borderId="5" xfId="0" applyFont="1" applyBorder="1"/>
    <xf numFmtId="0" fontId="7" fillId="0" borderId="2" xfId="0" applyFont="1" applyBorder="1" applyAlignment="1">
      <alignment horizontal="center"/>
    </xf>
  </cellXfs>
  <cellStyles count="4">
    <cellStyle name="Comma" xfId="1" builtinId="3"/>
    <cellStyle name="Normal" xfId="0" builtinId="0"/>
    <cellStyle name="Output 2 2" xfId="3" xr:uid="{47751353-3380-4887-88D0-10F21E6D7783}"/>
    <cellStyle name="Percent" xfId="2" builtinId="5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ourcing%20Exchange\Sourcing\SUPPLIER%20MANAGEMENT\Ethical%20Trading%20UK%20filling\Regional%20Territory%20folder\Supply%20Chain%20Register%20Central%20Tracker\Supply%20Chain%20Register_Central%20Tracker%20FY24-25%20V2-27.03.2025.xlsx" TargetMode="External"/><Relationship Id="rId1" Type="http://schemas.openxmlformats.org/officeDocument/2006/relationships/externalLinkPath" Target="Supply%20Chain%20Register_Central%20Tracker%20FY24-25%20V2-27.0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ourcing%20Exchange\Sourcing\SUPPLIER%20MANAGEMENT\Ethical%20Trading%20UK%20filling\Regional%20Territory%20folder\Detailed%20factory%20overview%20FY25%20-July%2011.12.2024.xlsx" TargetMode="External"/><Relationship Id="rId1" Type="http://schemas.openxmlformats.org/officeDocument/2006/relationships/externalLinkPath" Target="https://supergroupplc-my.sharepoint.com/Sourcing%20Exchange/Sourcing/SUPPLIER%20MANAGEMENT/Ethical%20Trading%20UK%20filling/Regional%20Territory%20folder/Detailed%20factory%20overview%20FY25%20-July%2011.12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ourcing%20Exchange\Sourcing\SUPPLIER%20MANAGEMENT\Ethical%20Trading%20UK%20filling\Regional%20Territory%20folder\Detailed%20factory%20overview%20FY25%20-March%2012.03.2025.xlsx" TargetMode="External"/><Relationship Id="rId1" Type="http://schemas.openxmlformats.org/officeDocument/2006/relationships/externalLinkPath" Target="/Sourcing%20Exchange/Sourcing/SUPPLIER%20MANAGEMENT/Ethical%20Trading%20UK%20filling/Regional%20Territory%20folder/Detailed%20factory%20overview%20FY25%20-March%2012.0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blic factory list"/>
      <sheetName val="Tier 1"/>
      <sheetName val="Sourcing Tier 2"/>
      <sheetName val="Tier 3"/>
      <sheetName val="Tier 4"/>
      <sheetName val="Tier 5 (Farm)"/>
      <sheetName val="Trim-Label supplier"/>
      <sheetName val="Exited Suppliers"/>
      <sheetName val="ZDHC Tier 2"/>
    </sheetNames>
    <sheetDataSet>
      <sheetData sheetId="0"/>
      <sheetData sheetId="1">
        <row r="1">
          <cell r="A1" t="str">
            <v>Factory Code</v>
          </cell>
          <cell r="B1" t="str">
            <v>Supplier</v>
          </cell>
          <cell r="C1" t="str">
            <v>Factory</v>
          </cell>
          <cell r="D1" t="str">
            <v xml:space="preserve">Country </v>
          </cell>
          <cell r="E1" t="str">
            <v>Region</v>
          </cell>
          <cell r="F1" t="str">
            <v>in factory sheet?</v>
          </cell>
          <cell r="G1" t="str">
            <v>Audit Date/Date Collected</v>
          </cell>
          <cell r="H1" t="str">
            <v>Ethical Grade</v>
          </cell>
          <cell r="I1" t="str">
            <v>Audit Type</v>
          </cell>
          <cell r="J1" t="str">
            <v>Status</v>
          </cell>
          <cell r="K1" t="str">
            <v>Local Minimum Wage</v>
          </cell>
          <cell r="L1" t="str">
            <v>Average Wage</v>
          </cell>
          <cell r="M1" t="str">
            <v>Currency</v>
          </cell>
          <cell r="N1" t="str">
            <v>% Above Minimum Wage</v>
          </cell>
          <cell r="O1" t="str">
            <v>Verifier</v>
          </cell>
          <cell r="P1" t="str">
            <v>Relevant Wage Month</v>
          </cell>
          <cell r="Q1" t="str">
            <v>Chinese Social Insurance</v>
          </cell>
          <cell r="R1" t="str">
            <v>Pure piece rate</v>
          </cell>
          <cell r="S1" t="str">
            <v>Pure Hourly rate</v>
          </cell>
          <cell r="T1" t="str">
            <v>Combined rate</v>
          </cell>
          <cell r="U1" t="str">
            <v>Payroll date</v>
          </cell>
          <cell r="V1" t="str">
            <v xml:space="preserve">Cash or Bank Transfer </v>
          </cell>
          <cell r="W1" t="str">
            <v>Date Collected</v>
          </cell>
          <cell r="X1" t="str">
            <v>Male worker numbers</v>
          </cell>
          <cell r="Y1" t="str">
            <v>Female Worker Numbers</v>
          </cell>
          <cell r="Z1" t="str">
            <v>Total worker numbers</v>
          </cell>
          <cell r="AA1" t="str">
            <v>total workers in public sheet</v>
          </cell>
          <cell r="AB1" t="str">
            <v>difference in sheets</v>
          </cell>
          <cell r="AC1" t="str">
            <v>Domestic Migrant workers</v>
          </cell>
          <cell r="AD1" t="str">
            <v>International Migrant workers</v>
          </cell>
          <cell r="AE1" t="str">
            <v>Contracted workers</v>
          </cell>
          <cell r="AF1" t="str">
            <v xml:space="preserve">Comitee or trade union established </v>
          </cell>
          <cell r="AG1" t="str">
            <v>CO-ordinates</v>
          </cell>
          <cell r="AH1" t="str">
            <v>Worker committee comments</v>
          </cell>
        </row>
        <row r="2">
          <cell r="A2" t="str">
            <v>AD501_01</v>
          </cell>
          <cell r="B2" t="str">
            <v>Aditya Birla Ltd</v>
          </cell>
          <cell r="C2" t="str">
            <v>Aditya Birla Ltd - Madura 62/62A</v>
          </cell>
          <cell r="D2" t="str">
            <v>IN</v>
          </cell>
          <cell r="E2" t="str">
            <v>Bangalore</v>
          </cell>
          <cell r="F2">
            <v>7.6999999999999999E-2</v>
          </cell>
          <cell r="G2">
            <v>45350</v>
          </cell>
          <cell r="H2" t="str">
            <v xml:space="preserve">Blue </v>
          </cell>
          <cell r="I2" t="str">
            <v>Semi-announced</v>
          </cell>
          <cell r="J2" t="str">
            <v>Tracked</v>
          </cell>
          <cell r="K2">
            <v>12917</v>
          </cell>
          <cell r="L2">
            <v>12917</v>
          </cell>
          <cell r="M2" t="str">
            <v>INR</v>
          </cell>
          <cell r="N2">
            <v>0.60175273497235615</v>
          </cell>
          <cell r="O2" t="str">
            <v>BV</v>
          </cell>
          <cell r="P2">
            <v>45292</v>
          </cell>
          <cell r="Q2" t="str">
            <v>N/A</v>
          </cell>
          <cell r="R2">
            <v>0</v>
          </cell>
          <cell r="S2" t="str">
            <v>Yes</v>
          </cell>
          <cell r="T2">
            <v>0</v>
          </cell>
          <cell r="U2" t="str">
            <v>10th day of the month</v>
          </cell>
          <cell r="V2" t="str">
            <v>Bank Transfer</v>
          </cell>
          <cell r="W2">
            <v>45350</v>
          </cell>
          <cell r="X2">
            <v>581</v>
          </cell>
          <cell r="Y2">
            <v>1743</v>
          </cell>
          <cell r="Z2">
            <v>2324</v>
          </cell>
          <cell r="AA2">
            <v>2324</v>
          </cell>
          <cell r="AB2">
            <v>0</v>
          </cell>
          <cell r="AC2">
            <v>179</v>
          </cell>
          <cell r="AD2">
            <v>0</v>
          </cell>
          <cell r="AE2">
            <v>85</v>
          </cell>
          <cell r="AF2" t="str">
            <v xml:space="preserve">Workers  &amp; ICC committee </v>
          </cell>
          <cell r="AG2" t="str">
            <v>12° 87' 39" N Longitude: 77° 65' 64" E</v>
          </cell>
          <cell r="AH2" t="str">
            <v>Worker Representatives</v>
          </cell>
        </row>
        <row r="3">
          <cell r="A3" t="str">
            <v>AK504_41</v>
          </cell>
          <cell r="B3" t="str">
            <v xml:space="preserve">Akademi </v>
          </cell>
          <cell r="C3" t="str">
            <v>Akademi Malatya</v>
          </cell>
          <cell r="D3" t="str">
            <v>TR</v>
          </cell>
          <cell r="E3" t="str">
            <v>Malatya</v>
          </cell>
          <cell r="F3" t="str">
            <v>yes</v>
          </cell>
          <cell r="G3">
            <v>45708</v>
          </cell>
          <cell r="H3" t="str">
            <v>Yellow</v>
          </cell>
          <cell r="I3" t="str">
            <v>Semi-announced</v>
          </cell>
          <cell r="J3" t="str">
            <v>Tracked</v>
          </cell>
          <cell r="K3">
            <v>22104</v>
          </cell>
          <cell r="L3">
            <v>27092</v>
          </cell>
          <cell r="M3" t="str">
            <v>TL</v>
          </cell>
          <cell r="N3">
            <v>0.22566051393412967</v>
          </cell>
          <cell r="O3" t="str">
            <v>SD INTERNAL</v>
          </cell>
          <cell r="P3">
            <v>45658</v>
          </cell>
          <cell r="Q3" t="str">
            <v>N/A</v>
          </cell>
          <cell r="R3">
            <v>0</v>
          </cell>
          <cell r="S3" t="str">
            <v>Yes</v>
          </cell>
          <cell r="T3">
            <v>0</v>
          </cell>
          <cell r="U3" t="str">
            <v>5th -7th of each following month</v>
          </cell>
          <cell r="V3" t="str">
            <v xml:space="preserve">Combined </v>
          </cell>
          <cell r="W3">
            <v>45708</v>
          </cell>
          <cell r="X3">
            <v>119</v>
          </cell>
          <cell r="Y3">
            <v>287</v>
          </cell>
          <cell r="Z3">
            <v>406</v>
          </cell>
          <cell r="AA3">
            <v>406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 t="str">
            <v>Worker committee with worker representatives</v>
          </cell>
          <cell r="AG3" t="str">
            <v>38°22'43.4"N 38°11'23.5"E</v>
          </cell>
          <cell r="AH3" t="str">
            <v>Worker representative onsite.</v>
          </cell>
        </row>
        <row r="4">
          <cell r="A4" t="str">
            <v>AK504_40</v>
          </cell>
          <cell r="B4" t="str">
            <v xml:space="preserve">Akademi </v>
          </cell>
          <cell r="C4" t="str">
            <v>Akademi Tekstil</v>
          </cell>
          <cell r="D4" t="str">
            <v>TR</v>
          </cell>
          <cell r="E4" t="str">
            <v>Istanbul</v>
          </cell>
          <cell r="F4">
            <v>6.2799999999999995E-2</v>
          </cell>
          <cell r="G4">
            <v>45708</v>
          </cell>
          <cell r="H4" t="str">
            <v>Yellow</v>
          </cell>
          <cell r="I4" t="str">
            <v>Semi-announced</v>
          </cell>
          <cell r="J4" t="str">
            <v>Tracked</v>
          </cell>
          <cell r="K4">
            <v>22104</v>
          </cell>
          <cell r="L4">
            <v>22878</v>
          </cell>
          <cell r="M4" t="str">
            <v>TL</v>
          </cell>
          <cell r="N4">
            <v>3.5016286644951045E-2</v>
          </cell>
          <cell r="O4" t="str">
            <v>SD INTERNAL</v>
          </cell>
          <cell r="P4">
            <v>45658</v>
          </cell>
          <cell r="Q4" t="str">
            <v>N/A</v>
          </cell>
          <cell r="R4">
            <v>0</v>
          </cell>
          <cell r="S4" t="str">
            <v>Yes</v>
          </cell>
          <cell r="T4">
            <v>0</v>
          </cell>
          <cell r="U4" t="str">
            <v>5th of each month</v>
          </cell>
          <cell r="V4" t="str">
            <v xml:space="preserve">Combined </v>
          </cell>
          <cell r="W4">
            <v>45708</v>
          </cell>
          <cell r="X4">
            <v>265</v>
          </cell>
          <cell r="Y4">
            <v>149</v>
          </cell>
          <cell r="Z4">
            <v>414</v>
          </cell>
          <cell r="AA4">
            <v>414</v>
          </cell>
          <cell r="AB4">
            <v>0</v>
          </cell>
          <cell r="AC4">
            <v>0</v>
          </cell>
          <cell r="AD4">
            <v>26</v>
          </cell>
          <cell r="AE4">
            <v>0</v>
          </cell>
          <cell r="AF4" t="str">
            <v>Worker committee with worker representatives</v>
          </cell>
          <cell r="AG4" t="str">
            <v>40.99748; 28.66277</v>
          </cell>
          <cell r="AH4" t="str">
            <v>Worker representative onsite.</v>
          </cell>
        </row>
        <row r="5">
          <cell r="A5" t="str">
            <v>AQ502_40</v>
          </cell>
          <cell r="B5" t="str">
            <v>Aquarelle</v>
          </cell>
          <cell r="C5" t="str">
            <v>Aquarelle India Pvt Ltd - Samudra</v>
          </cell>
          <cell r="D5" t="str">
            <v>IN</v>
          </cell>
          <cell r="E5" t="str">
            <v>Bangalore</v>
          </cell>
          <cell r="F5">
            <v>0</v>
          </cell>
          <cell r="G5">
            <v>45310</v>
          </cell>
          <cell r="H5" t="str">
            <v xml:space="preserve">Blue </v>
          </cell>
          <cell r="I5" t="str">
            <v>Initial-announced</v>
          </cell>
          <cell r="J5" t="str">
            <v>Tracked</v>
          </cell>
          <cell r="K5">
            <v>11243</v>
          </cell>
          <cell r="L5">
            <v>11245</v>
          </cell>
          <cell r="M5" t="str">
            <v>INR</v>
          </cell>
          <cell r="N5">
            <v>1.7788846393318458E-4</v>
          </cell>
          <cell r="O5" t="str">
            <v>BV</v>
          </cell>
          <cell r="P5">
            <v>45261</v>
          </cell>
          <cell r="Q5" t="str">
            <v>N/A</v>
          </cell>
          <cell r="R5">
            <v>0</v>
          </cell>
          <cell r="S5" t="str">
            <v>Yes</v>
          </cell>
          <cell r="T5">
            <v>0</v>
          </cell>
          <cell r="U5" t="str">
            <v>10th day of the month</v>
          </cell>
          <cell r="V5" t="str">
            <v>Bank Transfer</v>
          </cell>
          <cell r="W5">
            <v>45310</v>
          </cell>
          <cell r="X5">
            <v>265</v>
          </cell>
          <cell r="Y5">
            <v>1723</v>
          </cell>
          <cell r="Z5">
            <v>1988</v>
          </cell>
          <cell r="AA5">
            <v>1988</v>
          </cell>
          <cell r="AB5">
            <v>0</v>
          </cell>
          <cell r="AC5">
            <v>0</v>
          </cell>
          <cell r="AD5">
            <v>0</v>
          </cell>
          <cell r="AE5">
            <v>17</v>
          </cell>
          <cell r="AF5" t="str">
            <v xml:space="preserve">Workers  &amp; ICC committee </v>
          </cell>
          <cell r="AG5" t="str">
            <v>12.8699673, 77.687969</v>
          </cell>
          <cell r="AH5" t="str">
            <v>Worker Representatives</v>
          </cell>
        </row>
        <row r="6">
          <cell r="A6" t="str">
            <v>AQ502_41</v>
          </cell>
          <cell r="B6" t="str">
            <v>Aquarelle</v>
          </cell>
          <cell r="C6" t="str">
            <v xml:space="preserve">Aquarelle India Pvt Ltd - Kacharakanahalli </v>
          </cell>
          <cell r="D6" t="str">
            <v>IN</v>
          </cell>
          <cell r="E6" t="str">
            <v>Bangalore</v>
          </cell>
          <cell r="F6">
            <v>0</v>
          </cell>
          <cell r="G6">
            <v>45377</v>
          </cell>
          <cell r="H6" t="str">
            <v>Yellow</v>
          </cell>
          <cell r="I6" t="str">
            <v>Semi-announced</v>
          </cell>
          <cell r="J6" t="str">
            <v>Tracked</v>
          </cell>
          <cell r="K6">
            <v>12224</v>
          </cell>
          <cell r="L6">
            <v>12657</v>
          </cell>
          <cell r="M6" t="str">
            <v>INR</v>
          </cell>
          <cell r="N6">
            <v>3.5422120418848069E-2</v>
          </cell>
          <cell r="O6" t="str">
            <v>BV</v>
          </cell>
          <cell r="P6">
            <v>45717</v>
          </cell>
          <cell r="Q6" t="str">
            <v>N/A</v>
          </cell>
          <cell r="R6">
            <v>0</v>
          </cell>
          <cell r="S6" t="str">
            <v>Yes</v>
          </cell>
          <cell r="T6">
            <v>0</v>
          </cell>
          <cell r="U6" t="str">
            <v>7th day of the month</v>
          </cell>
          <cell r="V6" t="str">
            <v>Bank Transfer</v>
          </cell>
          <cell r="W6">
            <v>45742</v>
          </cell>
          <cell r="X6">
            <v>129</v>
          </cell>
          <cell r="Y6">
            <v>351</v>
          </cell>
          <cell r="Z6">
            <v>480</v>
          </cell>
          <cell r="AA6">
            <v>480</v>
          </cell>
          <cell r="AB6">
            <v>0</v>
          </cell>
          <cell r="AC6">
            <v>0</v>
          </cell>
          <cell r="AD6">
            <v>0</v>
          </cell>
          <cell r="AE6">
            <v>12</v>
          </cell>
          <cell r="AF6" t="str">
            <v xml:space="preserve">Workers  &amp; ICC committee </v>
          </cell>
          <cell r="AG6">
            <v>0</v>
          </cell>
          <cell r="AH6" t="str">
            <v>Works Committee, Grievance Handling Committee, Sexual Harassment Prevention Committee, ✓ Canteen Committee, H&amp;S Committee</v>
          </cell>
        </row>
        <row r="7">
          <cell r="A7" t="str">
            <v>BH501_01</v>
          </cell>
          <cell r="B7" t="str">
            <v>Bharat</v>
          </cell>
          <cell r="C7" t="str">
            <v>Bharat Enterprises - Garment Division</v>
          </cell>
          <cell r="D7" t="str">
            <v>IN</v>
          </cell>
          <cell r="E7" t="str">
            <v>Gurgaon</v>
          </cell>
          <cell r="F7">
            <v>0</v>
          </cell>
          <cell r="G7">
            <v>45639</v>
          </cell>
          <cell r="H7" t="str">
            <v>Yellow</v>
          </cell>
          <cell r="I7" t="str">
            <v>Social audit</v>
          </cell>
          <cell r="J7" t="str">
            <v>Tracked</v>
          </cell>
          <cell r="K7">
            <v>11001</v>
          </cell>
          <cell r="L7">
            <v>11200</v>
          </cell>
          <cell r="M7" t="str">
            <v>INR</v>
          </cell>
          <cell r="N7">
            <v>1.8089264612307865E-2</v>
          </cell>
          <cell r="O7" t="str">
            <v>BV</v>
          </cell>
          <cell r="P7">
            <v>45597</v>
          </cell>
          <cell r="Q7" t="str">
            <v>N/A</v>
          </cell>
          <cell r="R7">
            <v>0</v>
          </cell>
          <cell r="S7" t="str">
            <v>Yes</v>
          </cell>
          <cell r="T7">
            <v>0</v>
          </cell>
          <cell r="U7" t="str">
            <v>7th day of the month</v>
          </cell>
          <cell r="V7" t="str">
            <v>Bank Transfer</v>
          </cell>
          <cell r="W7">
            <v>45639</v>
          </cell>
          <cell r="X7">
            <v>520</v>
          </cell>
          <cell r="Y7">
            <v>21</v>
          </cell>
          <cell r="Z7">
            <v>541</v>
          </cell>
          <cell r="AA7">
            <v>541</v>
          </cell>
          <cell r="AB7">
            <v>0</v>
          </cell>
          <cell r="AC7">
            <v>0</v>
          </cell>
          <cell r="AD7">
            <v>0</v>
          </cell>
          <cell r="AE7">
            <v>271</v>
          </cell>
          <cell r="AF7" t="str">
            <v xml:space="preserve">Workers  &amp; ICC committee </v>
          </cell>
          <cell r="AG7" t="str">
            <v>28.51159N, 77.08426E</v>
          </cell>
          <cell r="AH7" t="str">
            <v>Worker Representatives</v>
          </cell>
        </row>
        <row r="8">
          <cell r="A8" t="str">
            <v>DV501_01</v>
          </cell>
          <cell r="B8" t="str">
            <v>Dalian Vent D`Est Garments Co., Ltd.</v>
          </cell>
          <cell r="C8" t="str">
            <v>Dalian Vent D`Est Lavado Garments Co., Ltd.</v>
          </cell>
          <cell r="D8" t="str">
            <v>CN</v>
          </cell>
          <cell r="E8" t="str">
            <v>Lianoning</v>
          </cell>
          <cell r="F8">
            <v>0</v>
          </cell>
          <cell r="G8">
            <v>45666</v>
          </cell>
          <cell r="H8" t="str">
            <v>Yellow</v>
          </cell>
          <cell r="I8" t="str">
            <v>Semi-announced</v>
          </cell>
          <cell r="J8" t="str">
            <v>Tracked</v>
          </cell>
          <cell r="K8">
            <v>2100</v>
          </cell>
          <cell r="L8">
            <v>2124.14</v>
          </cell>
          <cell r="M8" t="str">
            <v>RMB</v>
          </cell>
          <cell r="N8">
            <v>1.1495238095238003E-2</v>
          </cell>
          <cell r="O8" t="str">
            <v>BV</v>
          </cell>
          <cell r="P8">
            <v>45505</v>
          </cell>
          <cell r="Q8" t="str">
            <v xml:space="preserve">The end of each month
the 30th of the following month </v>
          </cell>
          <cell r="R8" t="str">
            <v>Bank Transfer</v>
          </cell>
          <cell r="S8">
            <v>45666</v>
          </cell>
          <cell r="T8">
            <v>60</v>
          </cell>
          <cell r="U8" t="str">
            <v xml:space="preserve">The end of each month
the 30th of the following month </v>
          </cell>
          <cell r="V8" t="str">
            <v>Bank Transfer</v>
          </cell>
          <cell r="W8">
            <v>45666</v>
          </cell>
          <cell r="X8">
            <v>60</v>
          </cell>
          <cell r="Y8">
            <v>273</v>
          </cell>
          <cell r="Z8">
            <v>333</v>
          </cell>
          <cell r="AA8">
            <v>333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worker committee</v>
          </cell>
          <cell r="AG8" t="str">
            <v>39°29'1” N, 121°47'34” E</v>
          </cell>
        </row>
        <row r="9">
          <cell r="A9" t="str">
            <v>DR501_40</v>
          </cell>
          <cell r="B9" t="str">
            <v xml:space="preserve">Darsateks </v>
          </cell>
          <cell r="C9" t="str">
            <v>Darsa Tokat</v>
          </cell>
          <cell r="D9" t="str">
            <v>TR</v>
          </cell>
          <cell r="E9" t="str">
            <v>Tokat</v>
          </cell>
          <cell r="F9">
            <v>0</v>
          </cell>
          <cell r="G9">
            <v>45708</v>
          </cell>
          <cell r="H9" t="str">
            <v>Green</v>
          </cell>
          <cell r="I9" t="str">
            <v>Semi-announced</v>
          </cell>
          <cell r="J9" t="str">
            <v>Tracked</v>
          </cell>
          <cell r="K9">
            <v>22104</v>
          </cell>
          <cell r="L9">
            <v>22124</v>
          </cell>
          <cell r="M9" t="str">
            <v>TL</v>
          </cell>
          <cell r="N9">
            <v>9.0481360839667069E-4</v>
          </cell>
          <cell r="O9" t="str">
            <v>SD INTERNAL</v>
          </cell>
          <cell r="P9">
            <v>45658</v>
          </cell>
          <cell r="Q9" t="str">
            <v>N/A</v>
          </cell>
          <cell r="R9">
            <v>0</v>
          </cell>
          <cell r="S9" t="str">
            <v>Yes</v>
          </cell>
          <cell r="T9">
            <v>0</v>
          </cell>
          <cell r="U9" t="str">
            <v>5th of each month</v>
          </cell>
          <cell r="V9" t="str">
            <v>Bank Transfer</v>
          </cell>
          <cell r="W9">
            <v>45708</v>
          </cell>
          <cell r="X9">
            <v>93</v>
          </cell>
          <cell r="Y9">
            <v>120</v>
          </cell>
          <cell r="Z9">
            <v>213</v>
          </cell>
          <cell r="AA9">
            <v>213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 t="str">
            <v>Worker committee with worker representatives</v>
          </cell>
          <cell r="AG9" t="str">
            <v>40.70369415086849, 36.55894571677033</v>
          </cell>
          <cell r="AH9" t="str">
            <v>Worker representative onsite.</v>
          </cell>
        </row>
        <row r="10">
          <cell r="A10" t="str">
            <v>DS402_40</v>
          </cell>
          <cell r="B10" t="str">
            <v>DSI</v>
          </cell>
          <cell r="C10" t="str">
            <v xml:space="preserve">D. Samson Industries – No. 46 </v>
          </cell>
          <cell r="D10" t="str">
            <v>LK</v>
          </cell>
          <cell r="E10" t="str">
            <v>N/A</v>
          </cell>
          <cell r="F10">
            <v>0</v>
          </cell>
          <cell r="G10">
            <v>45397</v>
          </cell>
          <cell r="H10" t="str">
            <v>Green</v>
          </cell>
          <cell r="I10" t="str">
            <v>social audit</v>
          </cell>
          <cell r="J10" t="str">
            <v>Tracked</v>
          </cell>
          <cell r="K10">
            <v>18000</v>
          </cell>
          <cell r="L10">
            <v>27515</v>
          </cell>
          <cell r="M10" t="str">
            <v>LKR</v>
          </cell>
          <cell r="N10">
            <v>0.52861111111111114</v>
          </cell>
          <cell r="O10" t="str">
            <v>BV</v>
          </cell>
          <cell r="P10">
            <v>45383</v>
          </cell>
          <cell r="Q10" t="str">
            <v>N/A</v>
          </cell>
          <cell r="R10">
            <v>0</v>
          </cell>
          <cell r="S10" t="str">
            <v>yes</v>
          </cell>
          <cell r="T10">
            <v>0</v>
          </cell>
          <cell r="U10" t="str">
            <v>10th of the following month</v>
          </cell>
          <cell r="V10" t="str">
            <v>bank transfer</v>
          </cell>
          <cell r="W10">
            <v>45397</v>
          </cell>
          <cell r="X10">
            <v>263</v>
          </cell>
          <cell r="Y10">
            <v>398</v>
          </cell>
          <cell r="Z10">
            <v>661</v>
          </cell>
          <cell r="AA10">
            <v>661</v>
          </cell>
          <cell r="AB10">
            <v>0</v>
          </cell>
          <cell r="AC10">
            <v>0</v>
          </cell>
          <cell r="AD10">
            <v>0</v>
          </cell>
          <cell r="AE10">
            <v>96</v>
          </cell>
          <cell r="AF10" t="str">
            <v>Joint Consultative Committee</v>
          </cell>
          <cell r="AG10" t="str">
            <v>e 6.04747 &amp; longitude 80.2474968</v>
          </cell>
          <cell r="AH10" t="str">
            <v>Worker Representatives</v>
          </cell>
        </row>
        <row r="11">
          <cell r="A11" t="str">
            <v>ELE01_01</v>
          </cell>
          <cell r="B11" t="str">
            <v>Elegant Overseas</v>
          </cell>
          <cell r="C11" t="str">
            <v>Elegant Overseas</v>
          </cell>
          <cell r="D11" t="str">
            <v>IN</v>
          </cell>
          <cell r="E11" t="str">
            <v>Gurgaon</v>
          </cell>
          <cell r="F11">
            <v>0.85</v>
          </cell>
          <cell r="G11">
            <v>45237</v>
          </cell>
          <cell r="H11" t="str">
            <v xml:space="preserve">Blue </v>
          </cell>
          <cell r="I11" t="str">
            <v>Semi-announced</v>
          </cell>
          <cell r="J11" t="str">
            <v>Tracked</v>
          </cell>
          <cell r="K11">
            <v>10661</v>
          </cell>
          <cell r="L11">
            <v>10721</v>
          </cell>
          <cell r="M11" t="str">
            <v>INR</v>
          </cell>
          <cell r="N11">
            <v>5.6279898696183217E-3</v>
          </cell>
          <cell r="O11" t="str">
            <v>BV</v>
          </cell>
          <cell r="P11">
            <v>45170</v>
          </cell>
          <cell r="Q11" t="str">
            <v xml:space="preserve">10th DAY OF EACH MONTH </v>
          </cell>
          <cell r="R11" t="str">
            <v>Bank Transfer</v>
          </cell>
          <cell r="S11">
            <v>45237</v>
          </cell>
          <cell r="T11">
            <v>1336</v>
          </cell>
          <cell r="U11" t="str">
            <v>7th day of the month</v>
          </cell>
          <cell r="V11" t="str">
            <v>Bank Transfer</v>
          </cell>
          <cell r="W11">
            <v>45237</v>
          </cell>
          <cell r="X11">
            <v>1143</v>
          </cell>
          <cell r="Y11">
            <v>148</v>
          </cell>
          <cell r="Z11">
            <v>1291</v>
          </cell>
          <cell r="AA11">
            <v>1291</v>
          </cell>
          <cell r="AB11">
            <v>0</v>
          </cell>
          <cell r="AC11">
            <v>1266</v>
          </cell>
          <cell r="AE11">
            <v>638</v>
          </cell>
          <cell r="AF11" t="str">
            <v xml:space="preserve">Workers  &amp; ICC committee </v>
          </cell>
          <cell r="AH11" t="str">
            <v>Works Committee, Grievance Handling Committee, Sexual Harassment Prevention Committee, ✓ Canteen Committee, H&amp;S Committee</v>
          </cell>
        </row>
        <row r="12">
          <cell r="A12" t="str">
            <v>ZE501_01</v>
          </cell>
          <cell r="B12" t="str">
            <v>Elle</v>
          </cell>
          <cell r="C12" t="str">
            <v>Rudong Knitit Fashion Co Ltd</v>
          </cell>
          <cell r="D12" t="str">
            <v>CN</v>
          </cell>
          <cell r="E12" t="str">
            <v>Jiangsu</v>
          </cell>
          <cell r="F12">
            <v>2.1052631578947368E-2</v>
          </cell>
          <cell r="G12">
            <v>45588</v>
          </cell>
          <cell r="H12" t="str">
            <v>Yellow</v>
          </cell>
          <cell r="I12" t="str">
            <v>Semi-announced</v>
          </cell>
          <cell r="J12" t="str">
            <v>Tracked</v>
          </cell>
          <cell r="K12">
            <v>2260</v>
          </cell>
          <cell r="L12">
            <v>2260</v>
          </cell>
          <cell r="M12" t="str">
            <v>RMB</v>
          </cell>
          <cell r="N12">
            <v>0</v>
          </cell>
          <cell r="O12" t="str">
            <v>BV</v>
          </cell>
          <cell r="P12">
            <v>45536</v>
          </cell>
          <cell r="Q12">
            <v>1</v>
          </cell>
          <cell r="R12" t="str">
            <v>Pure piece rate</v>
          </cell>
          <cell r="S12">
            <v>0</v>
          </cell>
          <cell r="T12">
            <v>0</v>
          </cell>
          <cell r="U12" t="str">
            <v>20th of next month</v>
          </cell>
          <cell r="V12" t="str">
            <v>Bank Transfer</v>
          </cell>
          <cell r="W12">
            <v>45588</v>
          </cell>
          <cell r="X12">
            <v>18</v>
          </cell>
          <cell r="Y12">
            <v>77</v>
          </cell>
          <cell r="Z12">
            <v>95</v>
          </cell>
          <cell r="AA12">
            <v>95</v>
          </cell>
          <cell r="AB12">
            <v>0</v>
          </cell>
          <cell r="AC12">
            <v>2</v>
          </cell>
          <cell r="AD12">
            <v>0</v>
          </cell>
          <cell r="AE12">
            <v>0</v>
          </cell>
          <cell r="AF12" t="str">
            <v>worker committee</v>
          </cell>
          <cell r="AG12" t="str">
            <v>32.351168 N, 121.160662 E</v>
          </cell>
          <cell r="AH12" t="str">
            <v>worker committee</v>
          </cell>
        </row>
        <row r="13">
          <cell r="A13" t="str">
            <v>ER501_40</v>
          </cell>
          <cell r="B13" t="str">
            <v>Ereks</v>
          </cell>
          <cell r="C13" t="str">
            <v>Era Ereks Konf.San.Tic.A.S.</v>
          </cell>
          <cell r="D13" t="str">
            <v>TR</v>
          </cell>
          <cell r="E13" t="str">
            <v>Istanbul</v>
          </cell>
          <cell r="F13">
            <v>0.12859999999999999</v>
          </cell>
          <cell r="G13">
            <v>45708</v>
          </cell>
          <cell r="H13" t="str">
            <v xml:space="preserve">Blue </v>
          </cell>
          <cell r="I13" t="str">
            <v>Semi-announced</v>
          </cell>
          <cell r="J13" t="str">
            <v>Tracked</v>
          </cell>
          <cell r="K13">
            <v>22104</v>
          </cell>
          <cell r="L13">
            <v>27833</v>
          </cell>
          <cell r="M13" t="str">
            <v>TL</v>
          </cell>
          <cell r="N13">
            <v>0.25918385812522615</v>
          </cell>
          <cell r="O13" t="str">
            <v>SD INTERNAL</v>
          </cell>
          <cell r="P13">
            <v>45658</v>
          </cell>
          <cell r="U13" t="str">
            <v>10th of each month</v>
          </cell>
          <cell r="V13" t="str">
            <v>Bank Transfer</v>
          </cell>
          <cell r="W13">
            <v>45708</v>
          </cell>
          <cell r="X13">
            <v>125</v>
          </cell>
          <cell r="Y13">
            <v>68</v>
          </cell>
          <cell r="Z13">
            <v>193</v>
          </cell>
          <cell r="AA13">
            <v>193</v>
          </cell>
          <cell r="AB13">
            <v>0</v>
          </cell>
          <cell r="AC13">
            <v>0</v>
          </cell>
          <cell r="AD13">
            <v>25</v>
          </cell>
          <cell r="AE13">
            <v>0</v>
          </cell>
          <cell r="AF13" t="str">
            <v>Worker committee with worker representatives</v>
          </cell>
          <cell r="AH13" t="str">
            <v>Worker representative onsite.</v>
          </cell>
        </row>
        <row r="14">
          <cell r="A14" t="str">
            <v>ER501_42</v>
          </cell>
          <cell r="B14" t="str">
            <v>Ereks</v>
          </cell>
          <cell r="C14" t="str">
            <v>Ereks Konfeksiyon Corlu</v>
          </cell>
          <cell r="D14" t="str">
            <v>TR</v>
          </cell>
          <cell r="E14" t="str">
            <v>Corlu</v>
          </cell>
          <cell r="F14">
            <v>0</v>
          </cell>
          <cell r="G14">
            <v>45708</v>
          </cell>
          <cell r="H14" t="str">
            <v xml:space="preserve">Blue </v>
          </cell>
          <cell r="I14" t="str">
            <v>Semi-announced</v>
          </cell>
          <cell r="J14" t="str">
            <v>Tracked</v>
          </cell>
          <cell r="K14">
            <v>22104</v>
          </cell>
          <cell r="L14">
            <v>25687</v>
          </cell>
          <cell r="M14" t="str">
            <v>TL</v>
          </cell>
          <cell r="N14">
            <v>0.1620973579442635</v>
          </cell>
          <cell r="O14" t="str">
            <v>SD INTERNAL</v>
          </cell>
          <cell r="P14">
            <v>45658</v>
          </cell>
          <cell r="U14" t="str">
            <v>10th of each month</v>
          </cell>
          <cell r="V14" t="str">
            <v>Bank Transfer</v>
          </cell>
          <cell r="W14">
            <v>45708</v>
          </cell>
          <cell r="X14">
            <v>88</v>
          </cell>
          <cell r="Y14">
            <v>133</v>
          </cell>
          <cell r="Z14">
            <v>221</v>
          </cell>
          <cell r="AA14">
            <v>221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Worker committee with worker representatives</v>
          </cell>
          <cell r="AH14" t="str">
            <v>Worker representative onsite.</v>
          </cell>
        </row>
        <row r="15">
          <cell r="A15" t="str">
            <v>FQ501_40</v>
          </cell>
          <cell r="B15" t="str">
            <v xml:space="preserve">Fuqing </v>
          </cell>
          <cell r="C15" t="str">
            <v>Fuqing Fuxing Shoes Co Ltd</v>
          </cell>
          <cell r="D15" t="str">
            <v>CN</v>
          </cell>
          <cell r="E15" t="str">
            <v>Fujian</v>
          </cell>
          <cell r="F15">
            <v>0</v>
          </cell>
          <cell r="G15">
            <v>45294</v>
          </cell>
          <cell r="H15" t="str">
            <v>Yellow</v>
          </cell>
          <cell r="I15" t="str">
            <v>Semi-announced</v>
          </cell>
          <cell r="J15" t="str">
            <v>Tracked</v>
          </cell>
          <cell r="K15">
            <v>1960</v>
          </cell>
          <cell r="L15">
            <v>2088</v>
          </cell>
          <cell r="M15" t="str">
            <v>RMB</v>
          </cell>
          <cell r="N15">
            <v>6.5306122448979487E-2</v>
          </cell>
          <cell r="O15" t="str">
            <v>SCSA</v>
          </cell>
          <cell r="P15">
            <v>45231</v>
          </cell>
          <cell r="Q15">
            <v>0.57999999999999996</v>
          </cell>
          <cell r="R15">
            <v>0</v>
          </cell>
          <cell r="S15">
            <v>0</v>
          </cell>
          <cell r="T15" t="str">
            <v>piece rate with hourly rate</v>
          </cell>
          <cell r="U15" t="str">
            <v>end of next month</v>
          </cell>
          <cell r="V15" t="str">
            <v>Bank Transfer</v>
          </cell>
          <cell r="W15">
            <v>45294</v>
          </cell>
          <cell r="X15">
            <v>37</v>
          </cell>
          <cell r="Y15">
            <v>67</v>
          </cell>
          <cell r="Z15">
            <v>104</v>
          </cell>
          <cell r="AA15">
            <v>104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 t="str">
            <v>worker committee</v>
          </cell>
          <cell r="AG15" t="str">
            <v>25º 43’ 34” N, 119º 18’ 29” E</v>
          </cell>
          <cell r="AH15" t="str">
            <v>worker committee</v>
          </cell>
        </row>
        <row r="16">
          <cell r="A16" t="str">
            <v>GO597_40</v>
          </cell>
          <cell r="B16" t="str">
            <v>Gokaldas Exports</v>
          </cell>
          <cell r="C16" t="str">
            <v>Gokaldas Exports 21B/21C Peenya</v>
          </cell>
          <cell r="D16" t="str">
            <v>IN</v>
          </cell>
          <cell r="E16" t="str">
            <v>Bangalore</v>
          </cell>
          <cell r="F16" t="str">
            <v>yes</v>
          </cell>
          <cell r="G16">
            <v>45456</v>
          </cell>
          <cell r="H16" t="str">
            <v>Yellow</v>
          </cell>
          <cell r="I16" t="str">
            <v>Social audit</v>
          </cell>
          <cell r="J16" t="str">
            <v>Tracked</v>
          </cell>
          <cell r="K16">
            <v>12223</v>
          </cell>
          <cell r="L16">
            <v>12480</v>
          </cell>
          <cell r="M16" t="str">
            <v>INR</v>
          </cell>
          <cell r="N16">
            <v>2.1025934713245542E-2</v>
          </cell>
          <cell r="O16" t="str">
            <v>BV</v>
          </cell>
          <cell r="P16">
            <v>45413</v>
          </cell>
          <cell r="Q16" t="str">
            <v>N/A</v>
          </cell>
          <cell r="R16">
            <v>0</v>
          </cell>
          <cell r="S16" t="str">
            <v>Yes</v>
          </cell>
          <cell r="T16">
            <v>0</v>
          </cell>
          <cell r="U16" t="str">
            <v>3rd of every month</v>
          </cell>
          <cell r="V16" t="str">
            <v>Bank transfer</v>
          </cell>
          <cell r="W16">
            <v>45456</v>
          </cell>
          <cell r="X16">
            <v>621</v>
          </cell>
          <cell r="Y16">
            <v>2166</v>
          </cell>
          <cell r="Z16">
            <v>2787</v>
          </cell>
          <cell r="AA16">
            <v>2787</v>
          </cell>
          <cell r="AB16">
            <v>0</v>
          </cell>
          <cell r="AC16">
            <v>84</v>
          </cell>
          <cell r="AD16">
            <v>0</v>
          </cell>
          <cell r="AE16">
            <v>0</v>
          </cell>
          <cell r="AF16" t="str">
            <v xml:space="preserve">Workers  &amp; ICC committee </v>
          </cell>
          <cell r="AG16" t="str">
            <v>13.02829, 77.509648</v>
          </cell>
          <cell r="AH16" t="str">
            <v>Works Committee, Grievance Handling Committee, Sexual Harassment Prevention Committee, ✓ Canteen Committee, H&amp;S Committee</v>
          </cell>
        </row>
        <row r="17">
          <cell r="A17" t="str">
            <v>GOLD1_01</v>
          </cell>
          <cell r="B17" t="str">
            <v>Golden Seams Industries Pvt., Ltd.</v>
          </cell>
          <cell r="C17" t="str">
            <v>Golden Seams Industries Pvt., Ltd.</v>
          </cell>
          <cell r="D17" t="str">
            <v>IN</v>
          </cell>
          <cell r="E17" t="str">
            <v>Bangalore</v>
          </cell>
          <cell r="F17">
            <v>0</v>
          </cell>
          <cell r="G17">
            <v>45709</v>
          </cell>
          <cell r="H17" t="str">
            <v>Yellow</v>
          </cell>
          <cell r="I17" t="str">
            <v>Semi-announced</v>
          </cell>
          <cell r="J17" t="str">
            <v>Tracked</v>
          </cell>
          <cell r="K17">
            <v>11925</v>
          </cell>
          <cell r="L17">
            <v>11948</v>
          </cell>
          <cell r="M17" t="str">
            <v>INR</v>
          </cell>
          <cell r="N17">
            <v>1.928721174004222E-3</v>
          </cell>
          <cell r="O17" t="str">
            <v>BV</v>
          </cell>
          <cell r="P17">
            <v>45658</v>
          </cell>
          <cell r="Q17" t="str">
            <v>N/A</v>
          </cell>
          <cell r="R17">
            <v>0</v>
          </cell>
          <cell r="S17" t="str">
            <v>Yes</v>
          </cell>
          <cell r="T17">
            <v>0</v>
          </cell>
          <cell r="U17" t="str">
            <v xml:space="preserve">10th DAY OF EACH MONTH </v>
          </cell>
          <cell r="V17" t="str">
            <v>Bank Transfer</v>
          </cell>
          <cell r="W17">
            <v>45709</v>
          </cell>
          <cell r="X17">
            <v>512</v>
          </cell>
          <cell r="Y17">
            <v>1750</v>
          </cell>
          <cell r="Z17">
            <v>2262</v>
          </cell>
          <cell r="AA17">
            <v>2262</v>
          </cell>
          <cell r="AB17">
            <v>0</v>
          </cell>
          <cell r="AC17">
            <v>0</v>
          </cell>
          <cell r="AD17">
            <v>0</v>
          </cell>
          <cell r="AE17">
            <v>49</v>
          </cell>
          <cell r="AF17" t="str">
            <v xml:space="preserve">Workers  &amp; ICC committee </v>
          </cell>
          <cell r="AG17" t="str">
            <v>13.071312335590907, 77.45275937116428</v>
          </cell>
          <cell r="AH17" t="str">
            <v>Worker Representatives</v>
          </cell>
        </row>
        <row r="18">
          <cell r="A18" t="str">
            <v>GF501_01</v>
          </cell>
          <cell r="B18" t="str">
            <v>Goldfame Star Enterprises Cambodia Limited</v>
          </cell>
          <cell r="C18" t="str">
            <v>Goldfame Star Enterprises Ltd</v>
          </cell>
          <cell r="D18" t="str">
            <v>KH</v>
          </cell>
          <cell r="E18" t="str">
            <v>Kandal</v>
          </cell>
          <cell r="F18">
            <v>0</v>
          </cell>
          <cell r="G18">
            <v>45614</v>
          </cell>
          <cell r="H18" t="str">
            <v>Green</v>
          </cell>
          <cell r="I18" t="str">
            <v>Semi-announced</v>
          </cell>
          <cell r="J18" t="str">
            <v>Tracked</v>
          </cell>
          <cell r="K18">
            <v>204</v>
          </cell>
          <cell r="L18">
            <v>339.04</v>
          </cell>
          <cell r="M18" t="str">
            <v>USD</v>
          </cell>
          <cell r="N18">
            <v>0.66196078431372563</v>
          </cell>
          <cell r="O18" t="str">
            <v>BV</v>
          </cell>
          <cell r="P18">
            <v>45566</v>
          </cell>
          <cell r="Q18" t="str">
            <v>N/A</v>
          </cell>
          <cell r="R18">
            <v>0</v>
          </cell>
          <cell r="S18">
            <v>0</v>
          </cell>
          <cell r="T18" t="str">
            <v>piece rate with hourly rate</v>
          </cell>
          <cell r="U18" t="str">
            <v>paid twice per month</v>
          </cell>
          <cell r="V18" t="str">
            <v>bank transfer</v>
          </cell>
          <cell r="W18">
            <v>45614</v>
          </cell>
          <cell r="X18">
            <v>1446</v>
          </cell>
          <cell r="Y18">
            <v>2954</v>
          </cell>
          <cell r="Z18">
            <v>4400</v>
          </cell>
          <cell r="AA18">
            <v>4400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3 trade unions</v>
          </cell>
          <cell r="AG18" t="str">
            <v>11.432924, 105.04261</v>
          </cell>
          <cell r="AH18" t="str">
            <v xml:space="preserve">Workers Union </v>
          </cell>
        </row>
        <row r="19">
          <cell r="A19" t="str">
            <v>HA456_40</v>
          </cell>
          <cell r="B19" t="str">
            <v>Hairun</v>
          </cell>
          <cell r="C19" t="str">
            <v>Ningbo Hairun Garment Co Ltd</v>
          </cell>
          <cell r="D19" t="str">
            <v>CN</v>
          </cell>
          <cell r="E19" t="str">
            <v>Zhejiang</v>
          </cell>
          <cell r="F19">
            <v>0.67032967032967028</v>
          </cell>
          <cell r="G19">
            <v>45525</v>
          </cell>
          <cell r="H19" t="str">
            <v>Yellow</v>
          </cell>
          <cell r="I19" t="str">
            <v>Semi-announced</v>
          </cell>
          <cell r="J19" t="str">
            <v>Tracked</v>
          </cell>
          <cell r="K19">
            <v>2260</v>
          </cell>
          <cell r="L19">
            <v>2260</v>
          </cell>
          <cell r="M19" t="str">
            <v>RMB</v>
          </cell>
          <cell r="N19">
            <v>0</v>
          </cell>
          <cell r="O19" t="str">
            <v>BV</v>
          </cell>
          <cell r="P19">
            <v>45444</v>
          </cell>
          <cell r="Q19">
            <v>0.88</v>
          </cell>
          <cell r="R19">
            <v>0</v>
          </cell>
          <cell r="S19">
            <v>0</v>
          </cell>
          <cell r="T19" t="str">
            <v>piece rate with hourly rate</v>
          </cell>
          <cell r="U19" t="str">
            <v>Before the end of the following month</v>
          </cell>
          <cell r="V19" t="str">
            <v xml:space="preserve">Combined </v>
          </cell>
          <cell r="W19">
            <v>45525</v>
          </cell>
          <cell r="X19">
            <v>21</v>
          </cell>
          <cell r="Y19">
            <v>70</v>
          </cell>
          <cell r="Z19">
            <v>91</v>
          </cell>
          <cell r="AA19">
            <v>91</v>
          </cell>
          <cell r="AB19">
            <v>0</v>
          </cell>
          <cell r="AC19">
            <v>61</v>
          </cell>
          <cell r="AD19">
            <v>0</v>
          </cell>
          <cell r="AE19">
            <v>0</v>
          </cell>
          <cell r="AF19" t="str">
            <v>worker committee</v>
          </cell>
          <cell r="AG19" t="str">
            <v>29°26’48’’ N, 121°52’10’’ E</v>
          </cell>
          <cell r="AH19" t="str">
            <v>worker committee</v>
          </cell>
        </row>
        <row r="20">
          <cell r="A20" t="str">
            <v>HS501_01</v>
          </cell>
          <cell r="B20" t="str">
            <v>HS Fashion</v>
          </cell>
          <cell r="C20" t="str">
            <v>Hangzhou HS Fashion Corporation Ltd</v>
          </cell>
          <cell r="D20" t="str">
            <v>CN</v>
          </cell>
          <cell r="E20" t="str">
            <v>Zhejiang</v>
          </cell>
          <cell r="F20">
            <v>0.97832817337461297</v>
          </cell>
          <cell r="G20">
            <v>45644</v>
          </cell>
          <cell r="H20" t="str">
            <v>Yellow</v>
          </cell>
          <cell r="I20" t="str">
            <v>Semi-announced</v>
          </cell>
          <cell r="J20" t="str">
            <v>Tracked</v>
          </cell>
          <cell r="K20">
            <v>2490</v>
          </cell>
          <cell r="L20">
            <v>2490</v>
          </cell>
          <cell r="M20" t="str">
            <v>RMB</v>
          </cell>
          <cell r="N20">
            <v>0</v>
          </cell>
          <cell r="O20" t="str">
            <v>SD INTERNAL</v>
          </cell>
          <cell r="P20">
            <v>45597</v>
          </cell>
          <cell r="Q20">
            <v>0.84</v>
          </cell>
          <cell r="R20">
            <v>0</v>
          </cell>
          <cell r="S20">
            <v>0</v>
          </cell>
          <cell r="T20" t="str">
            <v xml:space="preserve">piece rate with hourly rate </v>
          </cell>
          <cell r="U20" t="str">
            <v>25th of follow month</v>
          </cell>
          <cell r="V20" t="str">
            <v>Bank transfer</v>
          </cell>
          <cell r="W20">
            <v>45644</v>
          </cell>
          <cell r="X20">
            <v>179</v>
          </cell>
          <cell r="Y20">
            <v>467</v>
          </cell>
          <cell r="Z20">
            <v>646</v>
          </cell>
          <cell r="AA20">
            <v>646</v>
          </cell>
          <cell r="AB20">
            <v>0</v>
          </cell>
          <cell r="AC20">
            <v>632</v>
          </cell>
          <cell r="AD20">
            <v>0</v>
          </cell>
          <cell r="AE20">
            <v>0</v>
          </cell>
          <cell r="AF20" t="str">
            <v>worker committee</v>
          </cell>
          <cell r="AG20" t="str">
            <v>30°21’28’’ N, 120°5’39’’ E</v>
          </cell>
          <cell r="AH20" t="str">
            <v>Worker representatives</v>
          </cell>
        </row>
        <row r="21">
          <cell r="A21" t="str">
            <v>HT501_01</v>
          </cell>
          <cell r="B21" t="str">
            <v>HT Fashion Co., Ltd</v>
          </cell>
          <cell r="C21" t="str">
            <v>HRX Fashion Co., Ltd</v>
          </cell>
          <cell r="D21" t="str">
            <v>CN</v>
          </cell>
          <cell r="E21" t="str">
            <v>Shandong</v>
          </cell>
          <cell r="F21">
            <v>0</v>
          </cell>
          <cell r="G21">
            <v>45644</v>
          </cell>
          <cell r="H21" t="str">
            <v>Yellow</v>
          </cell>
          <cell r="I21" t="str">
            <v>Semi-announced</v>
          </cell>
          <cell r="J21" t="str">
            <v>Tracked</v>
          </cell>
          <cell r="K21">
            <v>1820</v>
          </cell>
          <cell r="L21">
            <v>2297</v>
          </cell>
          <cell r="M21" t="str">
            <v>RMB</v>
          </cell>
          <cell r="N21">
            <v>0.26208791208791204</v>
          </cell>
          <cell r="O21" t="str">
            <v>BV</v>
          </cell>
          <cell r="P21">
            <v>45566</v>
          </cell>
          <cell r="Q21">
            <v>0.66</v>
          </cell>
          <cell r="R21">
            <v>0</v>
          </cell>
          <cell r="S21">
            <v>0</v>
          </cell>
          <cell r="T21" t="str">
            <v xml:space="preserve">piece rate with hourly rate </v>
          </cell>
          <cell r="U21" t="str">
            <v>The end of each month</v>
          </cell>
          <cell r="V21" t="str">
            <v>Bank transfer</v>
          </cell>
          <cell r="W21">
            <v>45644</v>
          </cell>
          <cell r="X21">
            <v>61</v>
          </cell>
          <cell r="Y21">
            <v>708</v>
          </cell>
          <cell r="Z21">
            <v>769</v>
          </cell>
          <cell r="AA21">
            <v>769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 t="str">
            <v>worker committee</v>
          </cell>
          <cell r="AG21" t="str">
            <v>35.777782, 116.486572.</v>
          </cell>
          <cell r="AH21" t="str">
            <v>worker committee</v>
          </cell>
        </row>
        <row r="22">
          <cell r="A22" t="str">
            <v>HT501_40</v>
          </cell>
          <cell r="B22" t="str">
            <v>HT Fashion Co., Ltd</v>
          </cell>
          <cell r="C22" t="str">
            <v>HT Fashion Wenshang Co., Ltd</v>
          </cell>
          <cell r="D22" t="str">
            <v>CN</v>
          </cell>
          <cell r="E22" t="str">
            <v>Shandong</v>
          </cell>
          <cell r="F22">
            <v>0</v>
          </cell>
          <cell r="G22">
            <v>45132</v>
          </cell>
          <cell r="H22" t="str">
            <v>Yellow</v>
          </cell>
          <cell r="I22" t="str">
            <v>Semi-announced</v>
          </cell>
          <cell r="J22" t="str">
            <v>Tracked</v>
          </cell>
          <cell r="K22">
            <v>1700</v>
          </cell>
          <cell r="L22">
            <v>2696</v>
          </cell>
          <cell r="M22" t="str">
            <v>RMB</v>
          </cell>
          <cell r="N22">
            <v>0.58588235294117652</v>
          </cell>
          <cell r="O22" t="str">
            <v>BV</v>
          </cell>
          <cell r="P22">
            <v>45047</v>
          </cell>
          <cell r="Q22">
            <v>0.55000000000000004</v>
          </cell>
          <cell r="R22">
            <v>0</v>
          </cell>
          <cell r="S22">
            <v>0</v>
          </cell>
          <cell r="T22" t="str">
            <v xml:space="preserve">piece rate with hourly rate </v>
          </cell>
          <cell r="U22" t="str">
            <v>Before the end of following month</v>
          </cell>
          <cell r="V22" t="str">
            <v>Bank Transfer</v>
          </cell>
          <cell r="W22">
            <v>45132</v>
          </cell>
          <cell r="X22">
            <v>34</v>
          </cell>
          <cell r="Y22">
            <v>411</v>
          </cell>
          <cell r="Z22">
            <v>445</v>
          </cell>
          <cell r="AA22">
            <v>445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 t="str">
            <v>worker committee</v>
          </cell>
          <cell r="AG22" t="str">
            <v>35°68′06′′N, 116°53′26′′E.</v>
          </cell>
          <cell r="AH22" t="str">
            <v>worker committee</v>
          </cell>
        </row>
        <row r="23">
          <cell r="A23" t="str">
            <v>IF501_01</v>
          </cell>
          <cell r="B23" t="str">
            <v>Isun</v>
          </cell>
          <cell r="C23" t="str">
            <v>Ningbo Isun Fashion Co.Ltd</v>
          </cell>
          <cell r="D23" t="str">
            <v>CN</v>
          </cell>
          <cell r="E23" t="str">
            <v>Zhejiang</v>
          </cell>
          <cell r="F23">
            <v>0.27951807228915665</v>
          </cell>
          <cell r="G23">
            <v>45210</v>
          </cell>
          <cell r="H23" t="str">
            <v>Yellow</v>
          </cell>
          <cell r="I23" t="str">
            <v>Semi-announced</v>
          </cell>
          <cell r="J23" t="str">
            <v>Tracked</v>
          </cell>
          <cell r="K23">
            <v>2070</v>
          </cell>
          <cell r="L23">
            <v>2091</v>
          </cell>
          <cell r="M23" t="str">
            <v>RMB</v>
          </cell>
          <cell r="N23">
            <v>1.0144927536231974E-2</v>
          </cell>
          <cell r="O23" t="str">
            <v>BV</v>
          </cell>
          <cell r="P23">
            <v>45139</v>
          </cell>
          <cell r="Q23">
            <v>0.89</v>
          </cell>
          <cell r="R23">
            <v>0</v>
          </cell>
          <cell r="S23" t="str">
            <v>Yes</v>
          </cell>
          <cell r="T23">
            <v>0</v>
          </cell>
          <cell r="U23" t="str">
            <v xml:space="preserve">24th of each month </v>
          </cell>
          <cell r="V23" t="str">
            <v>Bank transfer</v>
          </cell>
          <cell r="W23">
            <v>45210</v>
          </cell>
          <cell r="X23">
            <v>112</v>
          </cell>
          <cell r="Y23">
            <v>303</v>
          </cell>
          <cell r="Z23">
            <v>415</v>
          </cell>
          <cell r="AA23">
            <v>415</v>
          </cell>
          <cell r="AB23">
            <v>0</v>
          </cell>
          <cell r="AC23">
            <v>116</v>
          </cell>
          <cell r="AD23">
            <v>0</v>
          </cell>
          <cell r="AE23">
            <v>0</v>
          </cell>
          <cell r="AF23" t="str">
            <v>worker committee</v>
          </cell>
          <cell r="AG23" t="str">
            <v>29°39’59’’ N, 121°26’7’’ E</v>
          </cell>
          <cell r="AH23" t="str">
            <v>worker committee</v>
          </cell>
        </row>
        <row r="24">
          <cell r="A24" t="str">
            <v>JN501_40</v>
          </cell>
          <cell r="B24" t="str">
            <v>Janlon</v>
          </cell>
          <cell r="C24" t="str">
            <v>Quanzhou Zhenglong Bags &amp; Garments</v>
          </cell>
          <cell r="D24" t="str">
            <v>CN</v>
          </cell>
          <cell r="E24" t="str">
            <v>Fujian</v>
          </cell>
          <cell r="F24">
            <v>0.89552238805970152</v>
          </cell>
          <cell r="G24">
            <v>45517</v>
          </cell>
          <cell r="H24" t="str">
            <v>Green</v>
          </cell>
          <cell r="I24" t="str">
            <v>Semi-announced</v>
          </cell>
          <cell r="J24" t="str">
            <v>Tracked</v>
          </cell>
          <cell r="K24">
            <v>1960</v>
          </cell>
          <cell r="L24">
            <v>3282</v>
          </cell>
          <cell r="M24" t="str">
            <v>RMB</v>
          </cell>
          <cell r="N24">
            <v>0.67448979591836733</v>
          </cell>
          <cell r="O24" t="str">
            <v>BV</v>
          </cell>
          <cell r="P24">
            <v>45444</v>
          </cell>
          <cell r="Q24">
            <v>0.84230000000000005</v>
          </cell>
          <cell r="R24">
            <v>0</v>
          </cell>
          <cell r="S24" t="str">
            <v>Yes</v>
          </cell>
          <cell r="T24">
            <v>0</v>
          </cell>
          <cell r="U24" t="str">
            <v>end of next month</v>
          </cell>
          <cell r="V24" t="str">
            <v>Bank transfer</v>
          </cell>
          <cell r="W24">
            <v>45517</v>
          </cell>
          <cell r="X24">
            <v>91</v>
          </cell>
          <cell r="Y24">
            <v>110</v>
          </cell>
          <cell r="Z24">
            <v>201</v>
          </cell>
          <cell r="AA24">
            <v>201</v>
          </cell>
          <cell r="AB24">
            <v>0</v>
          </cell>
          <cell r="AC24">
            <v>180</v>
          </cell>
          <cell r="AD24">
            <v>0</v>
          </cell>
          <cell r="AE24">
            <v>0</v>
          </cell>
          <cell r="AF24" t="str">
            <v>worker committee</v>
          </cell>
          <cell r="AG24" t="str">
            <v>24°54’ 49” N, 118°30’ 17” E</v>
          </cell>
          <cell r="AH24" t="str">
            <v>worker committee</v>
          </cell>
        </row>
        <row r="25">
          <cell r="A25" t="str">
            <v>KA346_40</v>
          </cell>
          <cell r="B25" t="str">
            <v>Kaynak</v>
          </cell>
          <cell r="C25" t="str">
            <v>Kaynak Tekstil</v>
          </cell>
          <cell r="D25" t="str">
            <v>TR</v>
          </cell>
          <cell r="E25" t="str">
            <v>Denizli</v>
          </cell>
          <cell r="F25">
            <v>6.0000000000000002E-5</v>
          </cell>
          <cell r="G25">
            <v>45708</v>
          </cell>
          <cell r="H25" t="str">
            <v>Green</v>
          </cell>
          <cell r="I25" t="str">
            <v>Semi-announced</v>
          </cell>
          <cell r="J25" t="str">
            <v>Tracked</v>
          </cell>
          <cell r="K25">
            <v>22104</v>
          </cell>
          <cell r="L25">
            <v>23795</v>
          </cell>
          <cell r="M25" t="str">
            <v>TL</v>
          </cell>
          <cell r="N25">
            <v>7.6501990589938451E-2</v>
          </cell>
          <cell r="O25" t="str">
            <v>SD INTERNAL</v>
          </cell>
          <cell r="P25">
            <v>45658</v>
          </cell>
          <cell r="Q25" t="str">
            <v>N/A</v>
          </cell>
          <cell r="R25">
            <v>0</v>
          </cell>
          <cell r="S25" t="str">
            <v>Yes</v>
          </cell>
          <cell r="T25">
            <v>0</v>
          </cell>
          <cell r="U25" t="str">
            <v>10th of each month</v>
          </cell>
          <cell r="V25" t="str">
            <v>Bank Transfer</v>
          </cell>
          <cell r="W25">
            <v>45708</v>
          </cell>
          <cell r="X25">
            <v>123</v>
          </cell>
          <cell r="Y25">
            <v>206</v>
          </cell>
          <cell r="Z25">
            <v>329</v>
          </cell>
          <cell r="AA25">
            <v>329</v>
          </cell>
          <cell r="AB25">
            <v>0</v>
          </cell>
          <cell r="AC25">
            <v>0</v>
          </cell>
          <cell r="AD25">
            <v>2</v>
          </cell>
          <cell r="AE25">
            <v>0</v>
          </cell>
          <cell r="AF25" t="str">
            <v>Worker committee with worker representatives</v>
          </cell>
          <cell r="AG25" t="str">
            <v>37.81086 / 29.25501</v>
          </cell>
          <cell r="AH25" t="str">
            <v>Worker representative onsite.</v>
          </cell>
        </row>
        <row r="26">
          <cell r="A26" t="str">
            <v>KERE1_01</v>
          </cell>
          <cell r="B26" t="str">
            <v>Kerem Moda Tekstil Sanayi ve Ticaret AS</v>
          </cell>
          <cell r="C26" t="str">
            <v>Kerem Moda Tekstil Sanayi ve Ticaret AS</v>
          </cell>
          <cell r="D26" t="str">
            <v>TR</v>
          </cell>
          <cell r="E26" t="str">
            <v>Istanbul</v>
          </cell>
          <cell r="F26">
            <v>7.3999999999999996E-2</v>
          </cell>
          <cell r="G26">
            <v>45708</v>
          </cell>
          <cell r="H26" t="str">
            <v>Yellow</v>
          </cell>
          <cell r="I26" t="str">
            <v>Semi-announced</v>
          </cell>
          <cell r="J26" t="str">
            <v>Tracked</v>
          </cell>
          <cell r="K26">
            <v>22104</v>
          </cell>
          <cell r="L26">
            <v>24417</v>
          </cell>
          <cell r="M26" t="str">
            <v>TL</v>
          </cell>
          <cell r="N26">
            <v>0.10464169381107502</v>
          </cell>
          <cell r="O26" t="str">
            <v>SD INTERNAL</v>
          </cell>
          <cell r="P26">
            <v>45658</v>
          </cell>
          <cell r="U26" t="str">
            <v>10th of each month</v>
          </cell>
          <cell r="V26" t="str">
            <v xml:space="preserve">Combined </v>
          </cell>
          <cell r="W26">
            <v>45708</v>
          </cell>
          <cell r="X26">
            <v>7</v>
          </cell>
          <cell r="Y26">
            <v>20</v>
          </cell>
          <cell r="Z26">
            <v>27</v>
          </cell>
          <cell r="AA26">
            <v>27</v>
          </cell>
          <cell r="AB26">
            <v>0</v>
          </cell>
          <cell r="AC26">
            <v>0</v>
          </cell>
          <cell r="AD26">
            <v>2</v>
          </cell>
          <cell r="AE26">
            <v>0</v>
          </cell>
          <cell r="AF26" t="str">
            <v>Worker committee with worker representatives</v>
          </cell>
          <cell r="AH26" t="str">
            <v>Worker representative onsite.</v>
          </cell>
        </row>
        <row r="27">
          <cell r="A27" t="str">
            <v>MA501_01</v>
          </cell>
          <cell r="B27" t="str">
            <v xml:space="preserve">Matrix Design and Industries Pvt Ltd </v>
          </cell>
          <cell r="C27" t="str">
            <v xml:space="preserve"> Matrix Design and Industries Pvt Ltd (Unit-197)</v>
          </cell>
          <cell r="D27" t="str">
            <v>IN</v>
          </cell>
          <cell r="E27" t="str">
            <v>Gurgaon</v>
          </cell>
          <cell r="F27">
            <v>0.96</v>
          </cell>
          <cell r="G27">
            <v>45405</v>
          </cell>
          <cell r="H27" t="str">
            <v>Yellow</v>
          </cell>
          <cell r="I27" t="str">
            <v>Semi-announced</v>
          </cell>
          <cell r="J27" t="str">
            <v>Tracked</v>
          </cell>
          <cell r="K27">
            <v>10925</v>
          </cell>
          <cell r="L27">
            <v>10954</v>
          </cell>
          <cell r="M27" t="str">
            <v>INR</v>
          </cell>
          <cell r="N27">
            <v>2.6544622425628273E-3</v>
          </cell>
          <cell r="O27" t="str">
            <v>BV</v>
          </cell>
          <cell r="P27">
            <v>45352</v>
          </cell>
          <cell r="Q27" t="str">
            <v>N/A</v>
          </cell>
          <cell r="R27">
            <v>0</v>
          </cell>
          <cell r="S27" t="str">
            <v>Yes</v>
          </cell>
          <cell r="T27">
            <v>0</v>
          </cell>
          <cell r="U27" t="str">
            <v xml:space="preserve">10th DAY OF EACH MONTH </v>
          </cell>
          <cell r="V27" t="str">
            <v>Bank Transfer</v>
          </cell>
          <cell r="W27">
            <v>45405</v>
          </cell>
          <cell r="X27">
            <v>535</v>
          </cell>
          <cell r="Y27">
            <v>146</v>
          </cell>
          <cell r="Z27">
            <v>681</v>
          </cell>
          <cell r="AA27">
            <v>681</v>
          </cell>
          <cell r="AB27">
            <v>0</v>
          </cell>
          <cell r="AC27">
            <v>657</v>
          </cell>
          <cell r="AD27">
            <v>0</v>
          </cell>
          <cell r="AE27">
            <v>7</v>
          </cell>
          <cell r="AF27" t="str">
            <v xml:space="preserve">Workers  &amp; ICC committee </v>
          </cell>
          <cell r="AG27" t="str">
            <v>28°26'10.2" N 
77°00'00.2" E</v>
          </cell>
          <cell r="AH27" t="str">
            <v>Works Committee, Grievance Handling Committee, Sexual Harassment Prevention Committee, ✓ Canteen Committee, H&amp;S Committee</v>
          </cell>
        </row>
        <row r="28">
          <cell r="A28" t="str">
            <v>MA501_02</v>
          </cell>
          <cell r="B28" t="str">
            <v xml:space="preserve">Matrix Design and Industries Pvt Ltd </v>
          </cell>
          <cell r="C28" t="str">
            <v>Matrix Design and Industries Pvt Ltd  (Unit-2 )</v>
          </cell>
          <cell r="D28" t="str">
            <v>IN</v>
          </cell>
          <cell r="E28" t="str">
            <v>Gurgaon</v>
          </cell>
          <cell r="F28">
            <v>0.95</v>
          </cell>
          <cell r="G28">
            <v>45454</v>
          </cell>
          <cell r="H28" t="str">
            <v>Green</v>
          </cell>
          <cell r="I28" t="str">
            <v>Semi-announced</v>
          </cell>
          <cell r="J28" t="str">
            <v>Tracked</v>
          </cell>
          <cell r="K28">
            <v>10924</v>
          </cell>
          <cell r="L28">
            <v>10996</v>
          </cell>
          <cell r="M28" t="str">
            <v>INR</v>
          </cell>
          <cell r="N28">
            <v>6.5909923105089696E-3</v>
          </cell>
          <cell r="O28" t="str">
            <v>BV</v>
          </cell>
          <cell r="P28">
            <v>45413</v>
          </cell>
          <cell r="Q28" t="str">
            <v>N/A</v>
          </cell>
          <cell r="R28">
            <v>0</v>
          </cell>
          <cell r="S28" t="str">
            <v>Yes</v>
          </cell>
          <cell r="T28">
            <v>0</v>
          </cell>
          <cell r="U28" t="str">
            <v>7th of each month</v>
          </cell>
          <cell r="V28" t="str">
            <v>Bank Transfer</v>
          </cell>
          <cell r="W28">
            <v>45454</v>
          </cell>
          <cell r="X28">
            <v>591</v>
          </cell>
          <cell r="Y28">
            <v>442</v>
          </cell>
          <cell r="Z28">
            <v>1033</v>
          </cell>
          <cell r="AA28">
            <v>1033</v>
          </cell>
          <cell r="AB28">
            <v>0</v>
          </cell>
          <cell r="AC28">
            <v>987</v>
          </cell>
          <cell r="AD28">
            <v>0</v>
          </cell>
          <cell r="AE28">
            <v>0</v>
          </cell>
          <cell r="AF28" t="str">
            <v xml:space="preserve">Workers  &amp; ICC committee </v>
          </cell>
          <cell r="AG28" t="str">
            <v>Latitude :28.4203 N 
Longitude: 76.9884E</v>
          </cell>
          <cell r="AH28" t="str">
            <v>Works Committee, Grievance Handling Committee, Sexual Harassment Prevention Committee, ✓ Canteen Committee, H&amp;S Committee</v>
          </cell>
        </row>
        <row r="29">
          <cell r="A29" t="str">
            <v>MEIF1_02</v>
          </cell>
          <cell r="B29" t="str">
            <v>Mei Fai Hats</v>
          </cell>
          <cell r="C29" t="str">
            <v>Foshan Nanhai Li Shui Mei Fai Hats Mfg</v>
          </cell>
          <cell r="D29" t="str">
            <v>CN</v>
          </cell>
          <cell r="E29" t="str">
            <v>Guangdong</v>
          </cell>
          <cell r="F29">
            <v>0.515625</v>
          </cell>
          <cell r="G29">
            <v>45603</v>
          </cell>
          <cell r="H29" t="str">
            <v>Yellow</v>
          </cell>
          <cell r="I29" t="str">
            <v>Semi-announced</v>
          </cell>
          <cell r="J29" t="str">
            <v>Tracked</v>
          </cell>
          <cell r="K29">
            <v>1900</v>
          </cell>
          <cell r="L29">
            <v>1913.71</v>
          </cell>
          <cell r="M29" t="str">
            <v>RMB</v>
          </cell>
          <cell r="N29">
            <v>7.2157894736841754E-3</v>
          </cell>
          <cell r="O29" t="str">
            <v>BV</v>
          </cell>
          <cell r="P29">
            <v>45536</v>
          </cell>
          <cell r="Q29">
            <v>1</v>
          </cell>
          <cell r="R29">
            <v>0</v>
          </cell>
          <cell r="S29" t="str">
            <v>Yes</v>
          </cell>
          <cell r="T29">
            <v>0</v>
          </cell>
          <cell r="U29" t="str">
            <v>30th of the following month</v>
          </cell>
          <cell r="V29" t="str">
            <v>Bank transfer</v>
          </cell>
          <cell r="W29">
            <v>45603</v>
          </cell>
          <cell r="X29">
            <v>21</v>
          </cell>
          <cell r="Y29">
            <v>107</v>
          </cell>
          <cell r="Z29">
            <v>128</v>
          </cell>
          <cell r="AA29">
            <v>128</v>
          </cell>
          <cell r="AB29">
            <v>0</v>
          </cell>
          <cell r="AC29">
            <v>66</v>
          </cell>
          <cell r="AD29">
            <v>0</v>
          </cell>
          <cell r="AE29">
            <v>0</v>
          </cell>
          <cell r="AF29" t="str">
            <v>Workers committee</v>
          </cell>
          <cell r="AG29" t="str">
            <v>23º 9’ 54” N, 113º 8’ 31” E</v>
          </cell>
          <cell r="AH29" t="str">
            <v>Workers committee</v>
          </cell>
        </row>
        <row r="30">
          <cell r="A30" t="str">
            <v>MOD00_01</v>
          </cell>
          <cell r="B30" t="str">
            <v>MO-DE LINE Tekstil San. &amp; Ltd. Şti.</v>
          </cell>
          <cell r="C30" t="str">
            <v>Mo-De Line Tekstil Site 1</v>
          </cell>
          <cell r="D30" t="str">
            <v>TR</v>
          </cell>
          <cell r="E30" t="str">
            <v>Istanbul</v>
          </cell>
          <cell r="F30">
            <v>0</v>
          </cell>
          <cell r="G30">
            <v>45708</v>
          </cell>
          <cell r="H30" t="str">
            <v>Orange</v>
          </cell>
          <cell r="I30" t="str">
            <v>Semi-announced</v>
          </cell>
          <cell r="J30" t="str">
            <v>Tracked</v>
          </cell>
          <cell r="K30">
            <v>22104</v>
          </cell>
          <cell r="L30">
            <v>24500</v>
          </cell>
          <cell r="M30" t="str">
            <v>TL</v>
          </cell>
          <cell r="N30">
            <v>0.10839667028592115</v>
          </cell>
          <cell r="O30" t="str">
            <v>SD INTERNAL</v>
          </cell>
          <cell r="P30">
            <v>45658</v>
          </cell>
          <cell r="Q30" t="str">
            <v>N/A</v>
          </cell>
          <cell r="R30">
            <v>0</v>
          </cell>
          <cell r="S30" t="str">
            <v>Yes</v>
          </cell>
          <cell r="T30">
            <v>0</v>
          </cell>
          <cell r="U30" t="str">
            <v>5th of each month</v>
          </cell>
          <cell r="V30" t="str">
            <v>Bank Transfer</v>
          </cell>
          <cell r="W30">
            <v>45708</v>
          </cell>
          <cell r="X30">
            <v>42</v>
          </cell>
          <cell r="Y30">
            <v>43</v>
          </cell>
          <cell r="Z30">
            <v>85</v>
          </cell>
          <cell r="AA30">
            <v>85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Worker committee with worker representatives</v>
          </cell>
          <cell r="AG30" t="str">
            <v>41°04'28.4"N 28°54'18.4"E</v>
          </cell>
          <cell r="AH30" t="str">
            <v>Worker representative onsite.</v>
          </cell>
        </row>
        <row r="31">
          <cell r="A31" t="str">
            <v>NE002_41</v>
          </cell>
          <cell r="B31" t="str">
            <v>Nesan</v>
          </cell>
          <cell r="C31" t="str">
            <v xml:space="preserve">Nesan Duzce </v>
          </cell>
          <cell r="D31" t="str">
            <v>TR</v>
          </cell>
          <cell r="E31" t="str">
            <v>Duzce</v>
          </cell>
          <cell r="F31">
            <v>0</v>
          </cell>
          <cell r="G31">
            <v>45708</v>
          </cell>
          <cell r="H31" t="str">
            <v xml:space="preserve">Blue </v>
          </cell>
          <cell r="I31" t="str">
            <v>Semi-announced</v>
          </cell>
          <cell r="J31" t="str">
            <v>Tracked</v>
          </cell>
          <cell r="K31">
            <v>22104</v>
          </cell>
          <cell r="L31">
            <v>23042</v>
          </cell>
          <cell r="M31" t="str">
            <v>TL</v>
          </cell>
          <cell r="N31">
            <v>4.2435758233803744E-2</v>
          </cell>
          <cell r="O31" t="str">
            <v>SD INTERNAL</v>
          </cell>
          <cell r="P31">
            <v>45658</v>
          </cell>
          <cell r="Q31" t="str">
            <v>N/A</v>
          </cell>
          <cell r="R31">
            <v>0</v>
          </cell>
          <cell r="S31" t="str">
            <v>Yes</v>
          </cell>
          <cell r="T31">
            <v>0</v>
          </cell>
          <cell r="U31" t="str">
            <v>7th  of each month</v>
          </cell>
          <cell r="V31" t="str">
            <v>Bank Transfer</v>
          </cell>
          <cell r="W31">
            <v>45708</v>
          </cell>
          <cell r="X31">
            <v>91</v>
          </cell>
          <cell r="Y31">
            <v>163</v>
          </cell>
          <cell r="Z31">
            <v>254</v>
          </cell>
          <cell r="AA31">
            <v>254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Worker committee with worker representatives</v>
          </cell>
          <cell r="AG31" t="str">
            <v>40°48'10.9"N 31°13'56.6"E</v>
          </cell>
          <cell r="AH31" t="str">
            <v>Worker representative onsite.</v>
          </cell>
        </row>
        <row r="32">
          <cell r="A32" t="str">
            <v>NE002_01</v>
          </cell>
          <cell r="B32" t="str">
            <v>Nesan</v>
          </cell>
          <cell r="C32" t="str">
            <v>Nesan Knitwear</v>
          </cell>
          <cell r="D32" t="str">
            <v>TR</v>
          </cell>
          <cell r="E32" t="str">
            <v>Istanbul</v>
          </cell>
          <cell r="F32">
            <v>0</v>
          </cell>
          <cell r="G32">
            <v>45708</v>
          </cell>
          <cell r="H32" t="str">
            <v>Yellow</v>
          </cell>
          <cell r="I32" t="str">
            <v>Semi-announced</v>
          </cell>
          <cell r="J32" t="str">
            <v>Tracked</v>
          </cell>
          <cell r="K32">
            <v>22104</v>
          </cell>
          <cell r="L32">
            <v>29087</v>
          </cell>
          <cell r="M32" t="str">
            <v>TL</v>
          </cell>
          <cell r="N32">
            <v>0.31591567137169752</v>
          </cell>
          <cell r="O32" t="str">
            <v>SD INTERNAL</v>
          </cell>
          <cell r="P32">
            <v>45658</v>
          </cell>
          <cell r="Q32" t="str">
            <v>N/A</v>
          </cell>
          <cell r="R32">
            <v>0</v>
          </cell>
          <cell r="S32" t="str">
            <v>Yes</v>
          </cell>
          <cell r="T32">
            <v>0</v>
          </cell>
          <cell r="U32" t="str">
            <v>7th of each month</v>
          </cell>
          <cell r="V32" t="str">
            <v>Bank Transfer</v>
          </cell>
          <cell r="W32">
            <v>45708</v>
          </cell>
          <cell r="X32">
            <v>131</v>
          </cell>
          <cell r="Y32">
            <v>55</v>
          </cell>
          <cell r="Z32">
            <v>186</v>
          </cell>
          <cell r="AA32">
            <v>186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Worker committee with worker representatives</v>
          </cell>
          <cell r="AG32" t="str">
            <v>41°04'32.1"N 28°47'54.5"E</v>
          </cell>
          <cell r="AH32" t="str">
            <v>Worker representative onsite.</v>
          </cell>
        </row>
        <row r="33">
          <cell r="A33" t="str">
            <v>LL501_01</v>
          </cell>
          <cell r="B33" t="str">
            <v>New Rimei</v>
          </cell>
          <cell r="C33" t="str">
            <v>Jiaxing New Rimei Fashion Co., Ltd</v>
          </cell>
          <cell r="D33" t="str">
            <v>CN</v>
          </cell>
          <cell r="E33" t="str">
            <v>Zhejiang</v>
          </cell>
          <cell r="F33">
            <v>0.59105431309904155</v>
          </cell>
          <cell r="G33">
            <v>45131</v>
          </cell>
          <cell r="H33" t="str">
            <v>Yellow</v>
          </cell>
          <cell r="I33" t="str">
            <v>Unannounced</v>
          </cell>
          <cell r="J33" t="str">
            <v>Tracked</v>
          </cell>
          <cell r="K33">
            <v>2070</v>
          </cell>
          <cell r="L33">
            <v>2070</v>
          </cell>
          <cell r="M33" t="str">
            <v>RMB</v>
          </cell>
          <cell r="N33">
            <v>0</v>
          </cell>
          <cell r="O33" t="str">
            <v>SGS</v>
          </cell>
          <cell r="P33">
            <v>45383</v>
          </cell>
          <cell r="Q33">
            <v>0.71</v>
          </cell>
          <cell r="R33" t="str">
            <v>Pure piece rate</v>
          </cell>
          <cell r="S33">
            <v>0</v>
          </cell>
          <cell r="T33">
            <v>0</v>
          </cell>
          <cell r="U33" t="str">
            <v>25th of the following month</v>
          </cell>
          <cell r="V33" t="str">
            <v>Bank transfer</v>
          </cell>
          <cell r="W33">
            <v>45131</v>
          </cell>
          <cell r="X33">
            <v>181</v>
          </cell>
          <cell r="Y33">
            <v>445</v>
          </cell>
          <cell r="Z33">
            <v>626</v>
          </cell>
          <cell r="AA33">
            <v>626</v>
          </cell>
          <cell r="AB33">
            <v>0</v>
          </cell>
          <cell r="AC33">
            <v>370</v>
          </cell>
          <cell r="AD33">
            <v>0</v>
          </cell>
          <cell r="AE33">
            <v>0</v>
          </cell>
          <cell r="AF33" t="str">
            <v>Workers committee</v>
          </cell>
          <cell r="AG33" t="str">
            <v>30°41’40’’ N, 121°13’49’’ E</v>
          </cell>
          <cell r="AH33" t="str">
            <v>Workers committee</v>
          </cell>
        </row>
        <row r="34">
          <cell r="A34" t="str">
            <v>NI504_41</v>
          </cell>
          <cell r="B34" t="str">
            <v>Ningbo Weikai</v>
          </cell>
          <cell r="C34" t="str">
            <v>Ningbo Weikai Garment</v>
          </cell>
          <cell r="D34" t="str">
            <v>CN</v>
          </cell>
          <cell r="E34" t="str">
            <v>Zhejiang</v>
          </cell>
          <cell r="F34">
            <v>0.71270718232044195</v>
          </cell>
          <cell r="G34">
            <v>45729</v>
          </cell>
          <cell r="H34" t="str">
            <v>Yellow</v>
          </cell>
          <cell r="I34" t="str">
            <v>Semi-announced</v>
          </cell>
          <cell r="J34" t="str">
            <v>Tracked</v>
          </cell>
          <cell r="K34">
            <v>2490</v>
          </cell>
          <cell r="L34">
            <v>2490</v>
          </cell>
          <cell r="M34" t="str">
            <v>RMB</v>
          </cell>
          <cell r="N34">
            <v>0</v>
          </cell>
          <cell r="O34" t="str">
            <v>SD INTERNAL</v>
          </cell>
          <cell r="P34">
            <v>45717</v>
          </cell>
          <cell r="Q34">
            <v>0.76</v>
          </cell>
          <cell r="R34">
            <v>0</v>
          </cell>
          <cell r="S34">
            <v>0</v>
          </cell>
          <cell r="T34" t="str">
            <v>piece rate with hourly rate</v>
          </cell>
          <cell r="U34" t="str">
            <v>The end of each month</v>
          </cell>
          <cell r="V34" t="str">
            <v>bank Transfer</v>
          </cell>
          <cell r="W34">
            <v>45729</v>
          </cell>
          <cell r="X34">
            <v>53</v>
          </cell>
          <cell r="Y34">
            <v>128</v>
          </cell>
          <cell r="Z34">
            <v>181</v>
          </cell>
          <cell r="AA34">
            <v>181</v>
          </cell>
          <cell r="AB34">
            <v>0</v>
          </cell>
          <cell r="AC34">
            <v>129</v>
          </cell>
          <cell r="AD34">
            <v>0</v>
          </cell>
          <cell r="AE34">
            <v>0</v>
          </cell>
          <cell r="AF34" t="str">
            <v>Worker committee</v>
          </cell>
          <cell r="AG34" t="str">
            <v>29°47'24” N, 121°25'30” E</v>
          </cell>
          <cell r="AH34" t="str">
            <v>Worker committee</v>
          </cell>
        </row>
        <row r="35">
          <cell r="A35" t="str">
            <v>NO501_02</v>
          </cell>
          <cell r="B35" t="str">
            <v>Nor Lanka Manufacturing Ltd.</v>
          </cell>
          <cell r="C35" t="str">
            <v>Sumithra Garments (Pvt) Ltd - Weerakatiya</v>
          </cell>
          <cell r="D35" t="str">
            <v>LK</v>
          </cell>
          <cell r="E35" t="str">
            <v>N/A</v>
          </cell>
          <cell r="F35">
            <v>0</v>
          </cell>
          <cell r="G35">
            <v>45681</v>
          </cell>
          <cell r="H35" t="str">
            <v>Green</v>
          </cell>
          <cell r="I35" t="str">
            <v>Semi-announced</v>
          </cell>
          <cell r="J35" t="str">
            <v>Tracked</v>
          </cell>
          <cell r="K35">
            <v>21000</v>
          </cell>
          <cell r="L35">
            <v>23650</v>
          </cell>
          <cell r="M35" t="str">
            <v>LKR</v>
          </cell>
          <cell r="N35">
            <v>0.12619047619047619</v>
          </cell>
          <cell r="O35" t="str">
            <v>BV</v>
          </cell>
          <cell r="P35">
            <v>45627</v>
          </cell>
          <cell r="Q35" t="str">
            <v>N/A</v>
          </cell>
          <cell r="R35">
            <v>0</v>
          </cell>
          <cell r="S35" t="str">
            <v>Yes</v>
          </cell>
          <cell r="T35">
            <v>0</v>
          </cell>
          <cell r="U35" t="str">
            <v>10th of the succeeding month</v>
          </cell>
          <cell r="V35" t="str">
            <v>bank transfer</v>
          </cell>
          <cell r="W35">
            <v>45681</v>
          </cell>
          <cell r="X35">
            <v>177</v>
          </cell>
          <cell r="Y35">
            <v>886</v>
          </cell>
          <cell r="Z35">
            <v>1063</v>
          </cell>
          <cell r="AA35">
            <v>1063</v>
          </cell>
          <cell r="AB35">
            <v>0</v>
          </cell>
          <cell r="AC35">
            <v>0</v>
          </cell>
          <cell r="AD35">
            <v>0</v>
          </cell>
          <cell r="AE35">
            <v>21</v>
          </cell>
          <cell r="AF35" t="str">
            <v>Joint Consultative Committee</v>
          </cell>
          <cell r="AG35">
            <v>0</v>
          </cell>
          <cell r="AH35" t="str">
            <v>“Free Trade Zones &amp; General Services Employees Union</v>
          </cell>
        </row>
        <row r="36">
          <cell r="A36" t="str">
            <v>NO501_18</v>
          </cell>
          <cell r="B36" t="str">
            <v>Nor Lanka Manufacturing Ltd.</v>
          </cell>
          <cell r="C36" t="str">
            <v>Sumithra Garments (Pvt) Ltd - Polgahawela</v>
          </cell>
          <cell r="D36" t="str">
            <v>LK</v>
          </cell>
          <cell r="E36" t="str">
            <v>POLGAHAWELA</v>
          </cell>
          <cell r="F36">
            <v>0</v>
          </cell>
          <cell r="G36">
            <v>45520</v>
          </cell>
          <cell r="H36" t="str">
            <v>Green</v>
          </cell>
          <cell r="I36" t="str">
            <v>Semi-announced</v>
          </cell>
          <cell r="J36" t="str">
            <v>Tracked</v>
          </cell>
          <cell r="K36">
            <v>16000</v>
          </cell>
          <cell r="L36">
            <v>25750</v>
          </cell>
          <cell r="M36" t="str">
            <v>LKR</v>
          </cell>
          <cell r="N36">
            <v>0.609375</v>
          </cell>
          <cell r="O36" t="str">
            <v>BV</v>
          </cell>
          <cell r="P36">
            <v>45474</v>
          </cell>
          <cell r="Q36" t="str">
            <v>N/A</v>
          </cell>
          <cell r="R36">
            <v>0</v>
          </cell>
          <cell r="S36" t="str">
            <v>Yes</v>
          </cell>
          <cell r="T36">
            <v>0</v>
          </cell>
          <cell r="U36" t="str">
            <v>11th of the succeeding month</v>
          </cell>
          <cell r="V36" t="str">
            <v>Bank Transfer</v>
          </cell>
          <cell r="W36">
            <v>45520</v>
          </cell>
          <cell r="X36">
            <v>219</v>
          </cell>
          <cell r="Y36">
            <v>774</v>
          </cell>
          <cell r="Z36">
            <v>993</v>
          </cell>
          <cell r="AA36">
            <v>993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Joint Consultative Committee</v>
          </cell>
          <cell r="AG36" t="str">
            <v>7.33025 &amp; longitude 80.31604</v>
          </cell>
          <cell r="AH36" t="str">
            <v>Joint Consultative Committee</v>
          </cell>
        </row>
        <row r="37">
          <cell r="A37" t="str">
            <v>NO502_01</v>
          </cell>
          <cell r="B37" t="str">
            <v>Norman</v>
          </cell>
          <cell r="C37" t="str">
            <v>Goods Plus (Cambodia) Manufacture</v>
          </cell>
          <cell r="D37" t="str">
            <v>KH</v>
          </cell>
          <cell r="E37" t="str">
            <v>Phnom Penh</v>
          </cell>
          <cell r="F37">
            <v>0</v>
          </cell>
          <cell r="G37">
            <v>45541</v>
          </cell>
          <cell r="H37" t="str">
            <v>Yellow</v>
          </cell>
          <cell r="I37" t="str">
            <v>Semi-announced</v>
          </cell>
          <cell r="J37" t="str">
            <v>Tracked</v>
          </cell>
          <cell r="K37">
            <v>204</v>
          </cell>
          <cell r="L37">
            <v>273.41000000000003</v>
          </cell>
          <cell r="M37" t="str">
            <v>USD</v>
          </cell>
          <cell r="N37">
            <v>0.34024509803921577</v>
          </cell>
          <cell r="O37" t="str">
            <v>BV</v>
          </cell>
          <cell r="P37">
            <v>45474</v>
          </cell>
          <cell r="Q37" t="str">
            <v>N/A</v>
          </cell>
          <cell r="R37">
            <v>0</v>
          </cell>
          <cell r="S37" t="str">
            <v>Yes</v>
          </cell>
          <cell r="T37">
            <v>0</v>
          </cell>
          <cell r="U37" t="str">
            <v xml:space="preserve">Twice per month </v>
          </cell>
          <cell r="V37" t="str">
            <v>Cash</v>
          </cell>
          <cell r="W37">
            <v>45541</v>
          </cell>
          <cell r="X37">
            <v>312</v>
          </cell>
          <cell r="Y37">
            <v>440</v>
          </cell>
          <cell r="Z37">
            <v>752</v>
          </cell>
          <cell r="AA37">
            <v>752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Shop Steward/ Worker Representative</v>
          </cell>
          <cell r="AG37" t="str">
            <v>11°29'34.2"N, 104°49'08.6"E</v>
          </cell>
          <cell r="AH37" t="str">
            <v>Shop Steward/ Worker Representative</v>
          </cell>
        </row>
        <row r="38">
          <cell r="A38" t="str">
            <v>PAKT1_01</v>
          </cell>
          <cell r="B38" t="str">
            <v>Pak Tak (Kwong Tai) Knitting Fty Ltd.</v>
          </cell>
          <cell r="C38" t="str">
            <v>PAK TAK KWONG TAI KNITTING FTY-LMT</v>
          </cell>
          <cell r="D38" t="str">
            <v>CN</v>
          </cell>
          <cell r="E38" t="str">
            <v>Guangdong</v>
          </cell>
          <cell r="F38">
            <v>0.79562043795620441</v>
          </cell>
          <cell r="G38">
            <v>45457</v>
          </cell>
          <cell r="H38" t="str">
            <v>Yellow</v>
          </cell>
          <cell r="I38" t="str">
            <v>Unannounced</v>
          </cell>
          <cell r="J38" t="str">
            <v>Tracked</v>
          </cell>
          <cell r="K38">
            <v>1900</v>
          </cell>
          <cell r="L38">
            <v>1900</v>
          </cell>
          <cell r="M38" t="str">
            <v>RMB</v>
          </cell>
          <cell r="N38">
            <v>0</v>
          </cell>
          <cell r="O38" t="str">
            <v>BV</v>
          </cell>
          <cell r="P38">
            <v>45383</v>
          </cell>
          <cell r="Q38">
            <v>0.7</v>
          </cell>
          <cell r="R38">
            <v>0</v>
          </cell>
          <cell r="S38" t="str">
            <v>yes</v>
          </cell>
          <cell r="T38">
            <v>0</v>
          </cell>
          <cell r="U38" t="str">
            <v>end of the following month</v>
          </cell>
          <cell r="V38" t="str">
            <v>cash</v>
          </cell>
          <cell r="W38">
            <v>45457</v>
          </cell>
          <cell r="X38">
            <v>83</v>
          </cell>
          <cell r="Y38">
            <v>191</v>
          </cell>
          <cell r="Z38">
            <v>274</v>
          </cell>
          <cell r="AA38">
            <v>274</v>
          </cell>
          <cell r="AB38">
            <v>0</v>
          </cell>
          <cell r="AC38">
            <v>218</v>
          </cell>
          <cell r="AD38">
            <v>0</v>
          </cell>
          <cell r="AE38">
            <v>0</v>
          </cell>
          <cell r="AF38" t="str">
            <v>Worker committee</v>
          </cell>
          <cell r="AG38" t="str">
            <v>23°1’ 43” N, 114°4’ 22” E</v>
          </cell>
          <cell r="AH38" t="str">
            <v>worker committee</v>
          </cell>
        </row>
        <row r="39">
          <cell r="A39" t="str">
            <v>NO501_19</v>
          </cell>
          <cell r="B39" t="str">
            <v>Nor Lanka Manufacturing Ltd.</v>
          </cell>
          <cell r="C39" t="str">
            <v>Sumithra Hasalaka (pte) Ltd - Hasalaka</v>
          </cell>
          <cell r="D39" t="str">
            <v>LK</v>
          </cell>
          <cell r="E39" t="str">
            <v>N/A</v>
          </cell>
          <cell r="F39" t="str">
            <v>yes</v>
          </cell>
          <cell r="G39">
            <v>45288</v>
          </cell>
          <cell r="H39" t="str">
            <v>Green</v>
          </cell>
          <cell r="I39" t="str">
            <v>Semi-announced</v>
          </cell>
          <cell r="J39" t="str">
            <v>Tracked</v>
          </cell>
          <cell r="K39">
            <v>16000</v>
          </cell>
          <cell r="L39">
            <v>34564</v>
          </cell>
          <cell r="M39" t="str">
            <v>LKR</v>
          </cell>
          <cell r="N39">
            <v>1.1100000000000001</v>
          </cell>
          <cell r="O39" t="str">
            <v>BV</v>
          </cell>
          <cell r="P39">
            <v>45231</v>
          </cell>
          <cell r="Q39" t="str">
            <v>10th of the succeeding month</v>
          </cell>
          <cell r="R39" t="str">
            <v>Bank Transfer</v>
          </cell>
          <cell r="S39">
            <v>45288</v>
          </cell>
          <cell r="U39" t="str">
            <v>10th of the succeeding month</v>
          </cell>
          <cell r="V39" t="str">
            <v>Bank Transfer</v>
          </cell>
          <cell r="W39">
            <v>45288</v>
          </cell>
          <cell r="X39">
            <v>169</v>
          </cell>
          <cell r="Y39">
            <v>541</v>
          </cell>
          <cell r="Z39">
            <v>710</v>
          </cell>
          <cell r="AA39">
            <v>710</v>
          </cell>
          <cell r="AB39">
            <v>0</v>
          </cell>
          <cell r="AC39">
            <v>0</v>
          </cell>
          <cell r="AD39">
            <v>0</v>
          </cell>
          <cell r="AE39">
            <v>7</v>
          </cell>
          <cell r="AF39" t="str">
            <v>Joint Consultative Committee &amp; parent Union</v>
          </cell>
          <cell r="AG39" t="str">
            <v>latitude 7.35457 &amp; longitude 80.95079</v>
          </cell>
          <cell r="AH39" t="str">
            <v>“Free Trade Zones &amp; General Services Employees Union</v>
          </cell>
        </row>
        <row r="40">
          <cell r="A40" t="str">
            <v>PD880_41</v>
          </cell>
          <cell r="B40" t="str">
            <v>PDS Bangladesh</v>
          </cell>
          <cell r="C40" t="str">
            <v>Renaissance Barind Ltd.</v>
          </cell>
          <cell r="D40" t="str">
            <v>BD</v>
          </cell>
          <cell r="E40" t="str">
            <v>Bagladesh</v>
          </cell>
          <cell r="F40">
            <v>0</v>
          </cell>
          <cell r="G40">
            <v>45581</v>
          </cell>
          <cell r="H40" t="str">
            <v>Yellow</v>
          </cell>
          <cell r="I40" t="str">
            <v>Semi-announced</v>
          </cell>
          <cell r="J40" t="str">
            <v>Tracked</v>
          </cell>
          <cell r="K40">
            <v>12800</v>
          </cell>
          <cell r="L40">
            <v>12800</v>
          </cell>
          <cell r="M40" t="str">
            <v>BDT</v>
          </cell>
          <cell r="N40">
            <v>0</v>
          </cell>
          <cell r="O40" t="str">
            <v>BV</v>
          </cell>
          <cell r="P40">
            <v>45536</v>
          </cell>
          <cell r="U40" t="str">
            <v>7th day of the month</v>
          </cell>
          <cell r="V40" t="str">
            <v>Bank Transfer</v>
          </cell>
          <cell r="W40">
            <v>45581</v>
          </cell>
          <cell r="X40">
            <v>692</v>
          </cell>
          <cell r="Y40">
            <v>2772</v>
          </cell>
          <cell r="Z40">
            <v>3464</v>
          </cell>
          <cell r="AA40">
            <v>3464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 xml:space="preserve">Workers  &amp; ICC committee </v>
          </cell>
          <cell r="AH40" t="str">
            <v>Works Committee, Grievance Handling Committee, Sexual Harassment Prevention Committee, ✓ Canteen Committee, H&amp;S Committee</v>
          </cell>
        </row>
        <row r="41">
          <cell r="A41" t="str">
            <v>CO456_42</v>
          </cell>
          <cell r="B41" t="str">
            <v>POND/B'Las</v>
          </cell>
          <cell r="C41" t="str">
            <v>SCAVI HUE COMPANY</v>
          </cell>
          <cell r="D41" t="str">
            <v>VN</v>
          </cell>
          <cell r="E41" t="str">
            <v>Thua Thien Hue (Region 3)</v>
          </cell>
          <cell r="F41">
            <v>0.60011123470522798</v>
          </cell>
          <cell r="G41">
            <v>45229</v>
          </cell>
          <cell r="H41" t="str">
            <v>Yellow</v>
          </cell>
          <cell r="I41" t="str">
            <v>Semi-announced</v>
          </cell>
          <cell r="J41" t="str">
            <v>Tracked</v>
          </cell>
          <cell r="K41">
            <v>3640000</v>
          </cell>
          <cell r="L41">
            <v>6262955</v>
          </cell>
          <cell r="M41" t="str">
            <v>VND</v>
          </cell>
          <cell r="N41">
            <v>0.720592032967033</v>
          </cell>
          <cell r="O41" t="str">
            <v>BV</v>
          </cell>
          <cell r="P41">
            <v>45170</v>
          </cell>
          <cell r="U41" t="str">
            <v xml:space="preserve">15th of the following month </v>
          </cell>
          <cell r="V41" t="str">
            <v>Bank Transfer</v>
          </cell>
          <cell r="W41">
            <v>45229</v>
          </cell>
          <cell r="X41">
            <v>1249</v>
          </cell>
          <cell r="Y41">
            <v>4145</v>
          </cell>
          <cell r="Z41">
            <v>5394</v>
          </cell>
          <cell r="AA41">
            <v>5394</v>
          </cell>
          <cell r="AB41">
            <v>0</v>
          </cell>
          <cell r="AC41">
            <v>3237</v>
          </cell>
          <cell r="AD41">
            <v>0</v>
          </cell>
          <cell r="AE41">
            <v>0</v>
          </cell>
          <cell r="AF41" t="str">
            <v>Trade union</v>
          </cell>
          <cell r="AG41" t="str">
            <v>16°34'33.87108"N, 107°23'13.00884"E</v>
          </cell>
          <cell r="AH41" t="str">
            <v>Trade union</v>
          </cell>
        </row>
        <row r="42">
          <cell r="A42" t="str">
            <v>QB501_01</v>
          </cell>
          <cell r="B42" t="str">
            <v>Quality And Beauty</v>
          </cell>
          <cell r="C42" t="str">
            <v>Quality and Beauty Garments Co., Ltd</v>
          </cell>
          <cell r="D42" t="str">
            <v>CN</v>
          </cell>
          <cell r="E42" t="str">
            <v>Shandong</v>
          </cell>
          <cell r="F42">
            <v>0</v>
          </cell>
          <cell r="G42">
            <v>45211</v>
          </cell>
          <cell r="H42" t="str">
            <v>Yellow</v>
          </cell>
          <cell r="I42" t="str">
            <v>Semi-announced</v>
          </cell>
          <cell r="J42" t="str">
            <v>Tracked</v>
          </cell>
          <cell r="K42">
            <v>1900</v>
          </cell>
          <cell r="L42">
            <v>2645</v>
          </cell>
          <cell r="M42" t="str">
            <v>RMB</v>
          </cell>
          <cell r="N42">
            <v>0.39210526315789473</v>
          </cell>
          <cell r="O42" t="str">
            <v>SCSA</v>
          </cell>
          <cell r="P42">
            <v>45139</v>
          </cell>
          <cell r="Q42">
            <v>0.67</v>
          </cell>
          <cell r="R42">
            <v>0</v>
          </cell>
          <cell r="S42">
            <v>0</v>
          </cell>
          <cell r="T42" t="str">
            <v>piece rate with hourly rate</v>
          </cell>
          <cell r="U42" t="str">
            <v>end of the following month</v>
          </cell>
          <cell r="V42" t="str">
            <v>Bank transfer</v>
          </cell>
          <cell r="W42">
            <v>45211</v>
          </cell>
          <cell r="X42">
            <v>131</v>
          </cell>
          <cell r="Y42">
            <v>519</v>
          </cell>
          <cell r="Z42">
            <v>650</v>
          </cell>
          <cell r="AA42">
            <v>650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worker commitee</v>
          </cell>
          <cell r="AG42" t="str">
            <v>36°24’ 37” N, 119°45’ 20” E</v>
          </cell>
          <cell r="AH42" t="str">
            <v>worker commitee</v>
          </cell>
        </row>
        <row r="43">
          <cell r="A43" t="str">
            <v>RICH1_01</v>
          </cell>
          <cell r="B43" t="str">
            <v>Richa Global Exports Pvt. Ltd</v>
          </cell>
          <cell r="C43" t="str">
            <v>Richa Global Exports Pvt. Ltd - Plot 232 Udyog Vihar</v>
          </cell>
          <cell r="D43" t="str">
            <v>IN</v>
          </cell>
          <cell r="E43" t="str">
            <v>Gurgaon</v>
          </cell>
          <cell r="F43">
            <v>0.97</v>
          </cell>
          <cell r="G43">
            <v>45741</v>
          </cell>
          <cell r="H43" t="str">
            <v>Green</v>
          </cell>
          <cell r="I43" t="str">
            <v>Semi-announced</v>
          </cell>
          <cell r="J43" t="str">
            <v>Tracked</v>
          </cell>
          <cell r="K43">
            <v>11002</v>
          </cell>
          <cell r="L43">
            <v>11525</v>
          </cell>
          <cell r="M43" t="str">
            <v>INR</v>
          </cell>
          <cell r="N43">
            <v>4.7536811488820163E-2</v>
          </cell>
          <cell r="O43" t="str">
            <v>ITS</v>
          </cell>
          <cell r="P43">
            <v>45689</v>
          </cell>
          <cell r="Q43" t="str">
            <v>N/A</v>
          </cell>
          <cell r="R43">
            <v>0</v>
          </cell>
          <cell r="S43" t="str">
            <v>Yes</v>
          </cell>
          <cell r="T43">
            <v>0</v>
          </cell>
          <cell r="U43" t="str">
            <v>7th day of the month</v>
          </cell>
          <cell r="V43" t="str">
            <v>Bank Transfer</v>
          </cell>
          <cell r="W43">
            <v>45741</v>
          </cell>
          <cell r="X43">
            <v>1393</v>
          </cell>
          <cell r="Y43">
            <v>291</v>
          </cell>
          <cell r="Z43">
            <v>1684</v>
          </cell>
          <cell r="AA43">
            <v>1684</v>
          </cell>
          <cell r="AB43">
            <v>0</v>
          </cell>
          <cell r="AC43">
            <v>1382</v>
          </cell>
          <cell r="AD43">
            <v>0</v>
          </cell>
          <cell r="AE43">
            <v>0</v>
          </cell>
          <cell r="AF43" t="str">
            <v xml:space="preserve">Workers  &amp; ICC committee </v>
          </cell>
          <cell r="AG43" t="str">
            <v>Latitude: 28.50800N
Longitude: 77.0839
0 E</v>
          </cell>
          <cell r="AH43" t="str">
            <v>Works Committee, Grievance Handling Committee, Sexual Harassment Prevention Committee, ✓ Canteen Committee, H&amp;S Committee</v>
          </cell>
        </row>
        <row r="44">
          <cell r="A44" t="str">
            <v>RICH1_03</v>
          </cell>
          <cell r="B44" t="str">
            <v>Richa Global Exports Pvt. Ltd</v>
          </cell>
          <cell r="C44" t="str">
            <v>Richa Global Exports Pvt. Ltd. - Unit 407 IMT Manesar</v>
          </cell>
          <cell r="D44" t="str">
            <v>IN</v>
          </cell>
          <cell r="E44" t="str">
            <v>Gurgaon</v>
          </cell>
          <cell r="F44" t="str">
            <v>yes</v>
          </cell>
          <cell r="G44">
            <v>45775</v>
          </cell>
          <cell r="H44" t="str">
            <v xml:space="preserve">Blue </v>
          </cell>
          <cell r="I44" t="str">
            <v>Semi-announced</v>
          </cell>
          <cell r="J44" t="str">
            <v>Tracked</v>
          </cell>
          <cell r="K44">
            <v>10662</v>
          </cell>
          <cell r="L44">
            <v>10671</v>
          </cell>
          <cell r="M44" t="str">
            <v>INR</v>
          </cell>
          <cell r="N44">
            <v>8.4411930219463471E-4</v>
          </cell>
          <cell r="O44" t="str">
            <v>BV</v>
          </cell>
          <cell r="P44">
            <v>45717</v>
          </cell>
          <cell r="Q44" t="str">
            <v>N/A</v>
          </cell>
          <cell r="R44">
            <v>0</v>
          </cell>
          <cell r="S44" t="str">
            <v>Yes</v>
          </cell>
          <cell r="T44">
            <v>0</v>
          </cell>
          <cell r="U44" t="str">
            <v>7th day of the month</v>
          </cell>
          <cell r="V44" t="str">
            <v>Bank Transfer</v>
          </cell>
          <cell r="W44">
            <v>45775</v>
          </cell>
          <cell r="X44">
            <v>1285</v>
          </cell>
          <cell r="Y44">
            <v>186</v>
          </cell>
          <cell r="Z44">
            <v>1471</v>
          </cell>
          <cell r="AA44">
            <v>1471</v>
          </cell>
          <cell r="AB44">
            <v>0</v>
          </cell>
          <cell r="AC44">
            <v>1261</v>
          </cell>
          <cell r="AD44">
            <v>0</v>
          </cell>
          <cell r="AE44">
            <v>106</v>
          </cell>
          <cell r="AF44" t="str">
            <v xml:space="preserve">Workers  &amp; ICC committee </v>
          </cell>
          <cell r="AG44" t="str">
            <v>- Latiturde - 28.379283, Longitude - 76.907057</v>
          </cell>
          <cell r="AH44" t="str">
            <v>Works Committee, Grievance Handling Committee, Sexual Harassment Prevention Committee, ✓ Canteen Committee, H&amp;S Committee</v>
          </cell>
        </row>
        <row r="45">
          <cell r="A45" t="str">
            <v>SM502_01</v>
          </cell>
          <cell r="B45" t="str">
            <v>Sam Fashion Co., Ltd.</v>
          </cell>
          <cell r="C45" t="str">
            <v>Sam Fashion Co., Ltd.</v>
          </cell>
          <cell r="D45" t="str">
            <v>CN</v>
          </cell>
          <cell r="E45" t="str">
            <v>Zhejiang</v>
          </cell>
          <cell r="F45">
            <v>0.43870014771048743</v>
          </cell>
          <cell r="G45">
            <v>45727</v>
          </cell>
          <cell r="H45" t="str">
            <v>Yellow</v>
          </cell>
          <cell r="I45" t="str">
            <v>Semi-announced</v>
          </cell>
          <cell r="J45" t="str">
            <v>Tracked</v>
          </cell>
          <cell r="K45">
            <v>2260</v>
          </cell>
          <cell r="L45">
            <v>2301.11</v>
          </cell>
          <cell r="M45" t="str">
            <v>RMB</v>
          </cell>
          <cell r="N45">
            <v>1.8190265486725643E-2</v>
          </cell>
          <cell r="O45" t="str">
            <v>BV</v>
          </cell>
          <cell r="P45">
            <v>45474</v>
          </cell>
          <cell r="Q45">
            <v>1</v>
          </cell>
          <cell r="R45">
            <v>0</v>
          </cell>
          <cell r="S45" t="str">
            <v>yes</v>
          </cell>
          <cell r="T45">
            <v>0</v>
          </cell>
          <cell r="U45" t="str">
            <v>end of the following month</v>
          </cell>
          <cell r="V45" t="str">
            <v>Bank transfer</v>
          </cell>
          <cell r="W45">
            <v>45727</v>
          </cell>
          <cell r="X45">
            <v>304</v>
          </cell>
          <cell r="Y45">
            <v>373</v>
          </cell>
          <cell r="Z45">
            <v>677</v>
          </cell>
          <cell r="AA45">
            <v>677</v>
          </cell>
          <cell r="AB45">
            <v>0</v>
          </cell>
          <cell r="AC45">
            <v>297</v>
          </cell>
          <cell r="AD45">
            <v>0</v>
          </cell>
          <cell r="AE45">
            <v>0</v>
          </cell>
          <cell r="AF45" t="str">
            <v>worker commitee</v>
          </cell>
          <cell r="AG45" t="str">
            <v>30°40’46’’ N, 120°31’6’’ E</v>
          </cell>
          <cell r="AH45" t="str">
            <v>worker commitee</v>
          </cell>
        </row>
        <row r="46">
          <cell r="A46" t="str">
            <v>SA503_43</v>
          </cell>
          <cell r="B46" t="str">
            <v xml:space="preserve">Saniyo HK Co Ltd </v>
          </cell>
          <cell r="C46" t="str">
            <v>Xiamen Fei Fei Bag Manufacturing Co., Ltd</v>
          </cell>
          <cell r="D46" t="str">
            <v>CN</v>
          </cell>
          <cell r="E46" t="str">
            <v>Fujian</v>
          </cell>
          <cell r="F46">
            <v>0</v>
          </cell>
          <cell r="G46">
            <v>45436</v>
          </cell>
          <cell r="H46" t="str">
            <v>Yellow</v>
          </cell>
          <cell r="I46" t="str">
            <v>Pre-Approval Visit (remote)</v>
          </cell>
          <cell r="J46" t="str">
            <v>Tracked</v>
          </cell>
          <cell r="K46">
            <v>2030</v>
          </cell>
          <cell r="L46">
            <v>2200</v>
          </cell>
          <cell r="M46" t="str">
            <v>RMB</v>
          </cell>
          <cell r="N46">
            <v>8.3743842364532028E-2</v>
          </cell>
          <cell r="O46" t="str">
            <v>LRQA</v>
          </cell>
          <cell r="P46">
            <v>45352</v>
          </cell>
          <cell r="U46" t="str">
            <v>15th of the following month</v>
          </cell>
          <cell r="V46" t="str">
            <v>Bank Transfer</v>
          </cell>
          <cell r="W46">
            <v>45436</v>
          </cell>
          <cell r="X46">
            <v>61</v>
          </cell>
          <cell r="Y46">
            <v>298</v>
          </cell>
          <cell r="Z46">
            <v>359</v>
          </cell>
          <cell r="AA46">
            <v>359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 t="str">
            <v>worker committee</v>
          </cell>
          <cell r="AG46" t="str">
            <v xml:space="preserve">24.3149N, 118.020E </v>
          </cell>
          <cell r="AH46" t="str">
            <v>worker committee</v>
          </cell>
        </row>
        <row r="47">
          <cell r="A47" t="str">
            <v>SE501_40</v>
          </cell>
          <cell r="B47" t="str">
            <v>Sertim</v>
          </cell>
          <cell r="C47" t="str">
            <v xml:space="preserve">Sertim - Pinarhisar </v>
          </cell>
          <cell r="D47" t="str">
            <v>TR</v>
          </cell>
          <cell r="E47" t="str">
            <v>Kirklareli</v>
          </cell>
          <cell r="F47">
            <v>0</v>
          </cell>
          <cell r="G47">
            <v>45708</v>
          </cell>
          <cell r="H47" t="str">
            <v>Orange</v>
          </cell>
          <cell r="I47" t="str">
            <v>Semi-announced</v>
          </cell>
          <cell r="J47" t="str">
            <v>Tracked</v>
          </cell>
          <cell r="K47">
            <v>22104</v>
          </cell>
          <cell r="L47">
            <v>22674</v>
          </cell>
          <cell r="M47" t="str">
            <v>TL</v>
          </cell>
          <cell r="N47">
            <v>2.5787187839305004E-2</v>
          </cell>
          <cell r="O47" t="str">
            <v>SD INTERNAL</v>
          </cell>
          <cell r="P47">
            <v>45658</v>
          </cell>
          <cell r="Q47" t="str">
            <v>N/A</v>
          </cell>
          <cell r="R47">
            <v>0</v>
          </cell>
          <cell r="S47" t="str">
            <v>Yes</v>
          </cell>
          <cell r="T47">
            <v>0</v>
          </cell>
          <cell r="U47" t="str">
            <v>5th of each month</v>
          </cell>
          <cell r="V47" t="str">
            <v>Bank Transfer</v>
          </cell>
          <cell r="W47">
            <v>45708</v>
          </cell>
          <cell r="X47">
            <v>49</v>
          </cell>
          <cell r="Y47">
            <v>210</v>
          </cell>
          <cell r="Z47">
            <v>259</v>
          </cell>
          <cell r="AA47">
            <v>259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Worker committee with worker representatives</v>
          </cell>
          <cell r="AG47" t="str">
            <v>y 41°37'04.3""N 27°31'32.4""E</v>
          </cell>
          <cell r="AH47" t="str">
            <v>Worker representative onsite.</v>
          </cell>
        </row>
        <row r="48">
          <cell r="A48" t="str">
            <v>SE501_41</v>
          </cell>
          <cell r="B48" t="str">
            <v>Sertim</v>
          </cell>
          <cell r="C48" t="str">
            <v xml:space="preserve">Sertim Tekstil - Merkez Istanbul </v>
          </cell>
          <cell r="D48" t="str">
            <v>TR</v>
          </cell>
          <cell r="E48" t="str">
            <v>Istanbul</v>
          </cell>
          <cell r="F48">
            <v>0</v>
          </cell>
          <cell r="G48">
            <v>45708</v>
          </cell>
          <cell r="H48" t="str">
            <v>Orange</v>
          </cell>
          <cell r="I48" t="str">
            <v>Semi-announced</v>
          </cell>
          <cell r="J48" t="str">
            <v>Tracked</v>
          </cell>
          <cell r="K48">
            <v>22104</v>
          </cell>
          <cell r="L48">
            <v>28000</v>
          </cell>
          <cell r="M48" t="str">
            <v>TL</v>
          </cell>
          <cell r="N48">
            <v>0.2667390517553383</v>
          </cell>
          <cell r="O48" t="str">
            <v>SD INTERNAL</v>
          </cell>
          <cell r="P48">
            <v>45658</v>
          </cell>
          <cell r="Q48" t="str">
            <v>N/A</v>
          </cell>
          <cell r="R48">
            <v>0</v>
          </cell>
          <cell r="S48" t="str">
            <v>Yes</v>
          </cell>
          <cell r="T48">
            <v>0</v>
          </cell>
          <cell r="U48" t="str">
            <v>5th of each month</v>
          </cell>
          <cell r="V48" t="str">
            <v>Bank Transfer</v>
          </cell>
          <cell r="W48">
            <v>45708</v>
          </cell>
          <cell r="X48">
            <v>39</v>
          </cell>
          <cell r="Y48">
            <v>30</v>
          </cell>
          <cell r="Z48">
            <v>69</v>
          </cell>
          <cell r="AA48">
            <v>69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Worker committee with worker representatives</v>
          </cell>
          <cell r="AG48" t="str">
            <v>y 41°37'04.3"N 27°31'32.4"E</v>
          </cell>
          <cell r="AH48" t="str">
            <v>Worker representative onsite.</v>
          </cell>
        </row>
        <row r="49">
          <cell r="A49" t="str">
            <v>SM501_45</v>
          </cell>
          <cell r="B49" t="str">
            <v>Smart Worldwide Development Co., Ltd.</v>
          </cell>
          <cell r="C49" t="str">
            <v>Quanzhou Howen Shoes Co., Ltd.</v>
          </cell>
          <cell r="D49" t="str">
            <v>CN</v>
          </cell>
          <cell r="E49" t="str">
            <v>Fujian</v>
          </cell>
          <cell r="F49">
            <v>0</v>
          </cell>
          <cell r="G49">
            <v>45519</v>
          </cell>
          <cell r="H49" t="str">
            <v>Yellow</v>
          </cell>
          <cell r="I49" t="str">
            <v>Pre-Approval Visit (remote)</v>
          </cell>
          <cell r="J49" t="str">
            <v>Tracked</v>
          </cell>
          <cell r="K49">
            <v>1960</v>
          </cell>
          <cell r="L49">
            <v>1960</v>
          </cell>
          <cell r="M49" t="str">
            <v>RMB</v>
          </cell>
          <cell r="N49">
            <v>0</v>
          </cell>
          <cell r="O49" t="str">
            <v>SD INTERNAL</v>
          </cell>
          <cell r="P49">
            <v>45444</v>
          </cell>
          <cell r="U49" t="str">
            <v>20th of the following month</v>
          </cell>
          <cell r="V49" t="str">
            <v>Bank Transfer</v>
          </cell>
          <cell r="W49">
            <v>45519</v>
          </cell>
          <cell r="X49">
            <v>11</v>
          </cell>
          <cell r="Y49">
            <v>11</v>
          </cell>
          <cell r="Z49">
            <v>22</v>
          </cell>
          <cell r="AA49">
            <v>22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 t="str">
            <v>worker committee</v>
          </cell>
          <cell r="AG49" t="str">
            <v>28.55455 N, 132.08353 E</v>
          </cell>
          <cell r="AH49" t="str">
            <v>worker committee</v>
          </cell>
        </row>
        <row r="50">
          <cell r="A50" t="str">
            <v>SC502_01</v>
          </cell>
          <cell r="B50" t="str">
            <v>Sumec Textile &amp; Light Industry Co., Ltd</v>
          </cell>
          <cell r="C50" t="str">
            <v>Nanjing Trust Garments Co., Ltd</v>
          </cell>
          <cell r="D50" t="str">
            <v>CN</v>
          </cell>
          <cell r="E50" t="str">
            <v>Jiangsu</v>
          </cell>
          <cell r="F50">
            <v>0</v>
          </cell>
          <cell r="G50">
            <v>45651</v>
          </cell>
          <cell r="H50" t="str">
            <v>Yellow</v>
          </cell>
          <cell r="I50" t="str">
            <v>Semi-announced</v>
          </cell>
          <cell r="J50" t="str">
            <v>Tracked</v>
          </cell>
          <cell r="K50">
            <v>2490</v>
          </cell>
          <cell r="L50">
            <v>2588</v>
          </cell>
          <cell r="M50" t="str">
            <v>RMB</v>
          </cell>
          <cell r="N50">
            <v>3.9357429718875458E-2</v>
          </cell>
          <cell r="O50" t="str">
            <v>SCSA</v>
          </cell>
          <cell r="P50">
            <v>45566</v>
          </cell>
          <cell r="Q50">
            <v>0.94969999999999999</v>
          </cell>
          <cell r="R50">
            <v>0</v>
          </cell>
          <cell r="S50">
            <v>0</v>
          </cell>
          <cell r="T50" t="str">
            <v xml:space="preserve">piece rate with hourly rate </v>
          </cell>
          <cell r="U50" t="str">
            <v>end of the next month</v>
          </cell>
          <cell r="V50" t="str">
            <v>Bank Transfer</v>
          </cell>
          <cell r="W50">
            <v>45651</v>
          </cell>
          <cell r="X50">
            <v>70</v>
          </cell>
          <cell r="Y50">
            <v>423</v>
          </cell>
          <cell r="Z50">
            <v>493</v>
          </cell>
          <cell r="AA50">
            <v>493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worker committee &amp; union</v>
          </cell>
          <cell r="AG50" t="str">
            <v>118.824478, 32.51569</v>
          </cell>
          <cell r="AH50" t="str">
            <v>worker committee and union in the factory</v>
          </cell>
        </row>
        <row r="51">
          <cell r="A51" t="str">
            <v>SC502_45</v>
          </cell>
          <cell r="B51" t="str">
            <v>Sumec Textile &amp; Light Industry Co., Ltd</v>
          </cell>
          <cell r="C51" t="str">
            <v>Henan Sumec Garment Technology Development Co. Ltd</v>
          </cell>
          <cell r="D51" t="str">
            <v>CN</v>
          </cell>
          <cell r="E51" t="str">
            <v>Henan</v>
          </cell>
          <cell r="F51">
            <v>0</v>
          </cell>
          <cell r="G51">
            <v>45574</v>
          </cell>
          <cell r="H51" t="str">
            <v>Conditionally Yellow</v>
          </cell>
          <cell r="I51" t="str">
            <v>Semi-announced</v>
          </cell>
          <cell r="J51" t="str">
            <v>Tracked</v>
          </cell>
          <cell r="K51">
            <v>2000</v>
          </cell>
          <cell r="L51">
            <v>2689.12</v>
          </cell>
          <cell r="M51" t="str">
            <v>RMB</v>
          </cell>
          <cell r="N51">
            <v>0.34455999999999998</v>
          </cell>
          <cell r="O51" t="str">
            <v>SCSA</v>
          </cell>
          <cell r="P51">
            <v>45505</v>
          </cell>
          <cell r="U51" t="str">
            <v>End of each month for previous pay period</v>
          </cell>
          <cell r="V51" t="str">
            <v>Bank Transfer</v>
          </cell>
          <cell r="W51">
            <v>45574</v>
          </cell>
          <cell r="X51">
            <v>57</v>
          </cell>
          <cell r="Y51">
            <v>530</v>
          </cell>
          <cell r="Z51">
            <v>587</v>
          </cell>
          <cell r="AA51">
            <v>587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worker committee</v>
          </cell>
          <cell r="AG51" t="str">
            <v>33.9333300 N, 116.3666700 E</v>
          </cell>
          <cell r="AH51" t="str">
            <v>worker committee</v>
          </cell>
        </row>
        <row r="52">
          <cell r="A52" t="str">
            <v>SU222_40</v>
          </cell>
          <cell r="B52" t="str">
            <v>Sunstar</v>
          </cell>
          <cell r="C52" t="str">
            <v>Jiangsu Sunstar Garments Co., Ltd</v>
          </cell>
          <cell r="D52" t="str">
            <v>CN</v>
          </cell>
          <cell r="E52" t="str">
            <v>Jiangsu</v>
          </cell>
          <cell r="F52">
            <v>0</v>
          </cell>
          <cell r="G52">
            <v>45404</v>
          </cell>
          <cell r="H52" t="str">
            <v>Yellow</v>
          </cell>
          <cell r="I52" t="str">
            <v>Semi-Announced</v>
          </cell>
          <cell r="J52" t="str">
            <v>Tracked</v>
          </cell>
          <cell r="K52">
            <v>2010</v>
          </cell>
          <cell r="L52">
            <v>2010</v>
          </cell>
          <cell r="M52" t="str">
            <v>RMB</v>
          </cell>
          <cell r="N52">
            <v>0</v>
          </cell>
          <cell r="O52" t="str">
            <v>BV</v>
          </cell>
          <cell r="P52">
            <v>45383</v>
          </cell>
          <cell r="Q52">
            <v>0.72</v>
          </cell>
          <cell r="R52">
            <v>0</v>
          </cell>
          <cell r="S52" t="str">
            <v>Yes</v>
          </cell>
          <cell r="T52" t="str">
            <v>piece rate with hourly rate</v>
          </cell>
          <cell r="U52" t="str">
            <v>20th of next month</v>
          </cell>
          <cell r="V52" t="str">
            <v>Bank Transfer</v>
          </cell>
          <cell r="W52">
            <v>45404</v>
          </cell>
          <cell r="X52">
            <v>51</v>
          </cell>
          <cell r="Y52">
            <v>370</v>
          </cell>
          <cell r="Z52">
            <v>421</v>
          </cell>
          <cell r="AA52">
            <v>421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worker committee</v>
          </cell>
          <cell r="AG52" t="str">
            <v>N33°52’43”, E 118°18’30”</v>
          </cell>
          <cell r="AH52" t="str">
            <v>worker committee and union</v>
          </cell>
        </row>
        <row r="53">
          <cell r="A53" t="str">
            <v>SUP1_40</v>
          </cell>
          <cell r="B53" t="str">
            <v>Super Overseas</v>
          </cell>
          <cell r="C53" t="str">
            <v>Super Overseas B16</v>
          </cell>
          <cell r="D53" t="str">
            <v>IN</v>
          </cell>
          <cell r="E53" t="str">
            <v>Noida</v>
          </cell>
          <cell r="F53">
            <v>0</v>
          </cell>
          <cell r="G53">
            <v>45488</v>
          </cell>
          <cell r="H53" t="str">
            <v>Yellow</v>
          </cell>
          <cell r="I53" t="str">
            <v>Semi-announced</v>
          </cell>
          <cell r="J53" t="str">
            <v>Tracked</v>
          </cell>
          <cell r="K53">
            <v>10648</v>
          </cell>
          <cell r="L53">
            <v>10900</v>
          </cell>
          <cell r="M53" t="str">
            <v>INR</v>
          </cell>
          <cell r="N53">
            <v>2.3666416228399711E-2</v>
          </cell>
          <cell r="O53" t="str">
            <v>BV</v>
          </cell>
          <cell r="P53">
            <v>45444</v>
          </cell>
          <cell r="Q53" t="str">
            <v>N/A</v>
          </cell>
          <cell r="R53">
            <v>0</v>
          </cell>
          <cell r="S53" t="str">
            <v>Yes</v>
          </cell>
          <cell r="T53">
            <v>0</v>
          </cell>
          <cell r="U53" t="str">
            <v>7th day of the month</v>
          </cell>
          <cell r="V53" t="str">
            <v>Bank Transfer</v>
          </cell>
          <cell r="W53">
            <v>45488</v>
          </cell>
          <cell r="X53">
            <v>978</v>
          </cell>
          <cell r="Y53">
            <v>212</v>
          </cell>
          <cell r="Z53">
            <v>1190</v>
          </cell>
          <cell r="AA53">
            <v>1190</v>
          </cell>
          <cell r="AB53">
            <v>0</v>
          </cell>
          <cell r="AC53">
            <v>0</v>
          </cell>
          <cell r="AD53">
            <v>0</v>
          </cell>
          <cell r="AE53">
            <v>928</v>
          </cell>
          <cell r="AF53" t="str">
            <v xml:space="preserve">Workers  &amp; ICC committee </v>
          </cell>
          <cell r="AG53" t="str">
            <v xml:space="preserve">28.3153 N, 77.24'8 E </v>
          </cell>
          <cell r="AH53" t="str">
            <v>Works Committee, Grievance Handling Committee, Sexual Harassment Prevention Committee, ✓ Canteen Committee, H&amp;S Committee</v>
          </cell>
        </row>
        <row r="54">
          <cell r="A54" t="str">
            <v>TD001_01</v>
          </cell>
          <cell r="B54" t="str">
            <v>Tandem Orme San. Dis. Tic. Ltd. Sti.</v>
          </cell>
          <cell r="C54" t="str">
            <v>T2/Tandem Orme San. Dis. Tic. Ltd. Sti. - Duzce Branch</v>
          </cell>
          <cell r="D54" t="str">
            <v>TR</v>
          </cell>
          <cell r="E54" t="str">
            <v>Duzce</v>
          </cell>
          <cell r="F54">
            <v>0</v>
          </cell>
          <cell r="G54">
            <v>45708</v>
          </cell>
          <cell r="H54" t="str">
            <v>Green</v>
          </cell>
          <cell r="I54" t="str">
            <v>Semi-announced</v>
          </cell>
          <cell r="J54" t="str">
            <v>Tracked</v>
          </cell>
          <cell r="K54">
            <v>22104</v>
          </cell>
          <cell r="L54">
            <v>23020</v>
          </cell>
          <cell r="M54" t="str">
            <v>TL</v>
          </cell>
          <cell r="N54">
            <v>4.1440463264567517E-2</v>
          </cell>
          <cell r="O54" t="str">
            <v>SD INTERNAL</v>
          </cell>
          <cell r="P54">
            <v>45658</v>
          </cell>
          <cell r="Q54" t="str">
            <v>N/A</v>
          </cell>
          <cell r="R54">
            <v>0</v>
          </cell>
          <cell r="S54" t="str">
            <v>Yes</v>
          </cell>
          <cell r="T54">
            <v>0</v>
          </cell>
          <cell r="U54" t="str">
            <v>10th of each month</v>
          </cell>
          <cell r="V54" t="str">
            <v>Bank Transfer</v>
          </cell>
          <cell r="W54">
            <v>45708</v>
          </cell>
          <cell r="X54">
            <v>26</v>
          </cell>
          <cell r="Y54">
            <v>141</v>
          </cell>
          <cell r="Z54">
            <v>167</v>
          </cell>
          <cell r="AA54">
            <v>167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Worker committee with worker representatives</v>
          </cell>
          <cell r="AG54" t="str">
            <v>40.80303; 31.23866</v>
          </cell>
          <cell r="AH54" t="str">
            <v>Worker representative onsite.</v>
          </cell>
        </row>
        <row r="55">
          <cell r="A55" t="str">
            <v>TD001_02</v>
          </cell>
          <cell r="B55" t="str">
            <v>Tandem Orme San. Dis. Tic. Ltd. Sti.</v>
          </cell>
          <cell r="C55" t="str">
            <v>T2/Tandem Orme San. Dis. Tic. Ltd. Sti. - Istanbul Branch</v>
          </cell>
          <cell r="D55" t="str">
            <v>TR</v>
          </cell>
          <cell r="E55" t="str">
            <v>Istanbul</v>
          </cell>
          <cell r="F55">
            <v>0</v>
          </cell>
          <cell r="G55">
            <v>45708</v>
          </cell>
          <cell r="H55" t="str">
            <v>Green</v>
          </cell>
          <cell r="I55" t="str">
            <v>Semi-announced</v>
          </cell>
          <cell r="J55" t="str">
            <v>Tracked</v>
          </cell>
          <cell r="K55">
            <v>22104</v>
          </cell>
          <cell r="L55">
            <v>29440</v>
          </cell>
          <cell r="M55" t="str">
            <v>TL</v>
          </cell>
          <cell r="N55">
            <v>0.33188563155989859</v>
          </cell>
          <cell r="O55" t="str">
            <v>SD INTERNAL</v>
          </cell>
          <cell r="P55">
            <v>45658</v>
          </cell>
          <cell r="Q55" t="str">
            <v>N/A</v>
          </cell>
          <cell r="R55">
            <v>0</v>
          </cell>
          <cell r="S55" t="str">
            <v>Yes</v>
          </cell>
          <cell r="T55">
            <v>0</v>
          </cell>
          <cell r="U55" t="str">
            <v>10th of each month</v>
          </cell>
          <cell r="V55" t="str">
            <v xml:space="preserve">Combined </v>
          </cell>
          <cell r="W55">
            <v>45708</v>
          </cell>
          <cell r="X55">
            <v>45</v>
          </cell>
          <cell r="Y55">
            <v>22</v>
          </cell>
          <cell r="Z55">
            <v>67</v>
          </cell>
          <cell r="AA55">
            <v>67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Worker committee with worker representatives</v>
          </cell>
          <cell r="AG55" t="str">
            <v>41.05853; 28.64614</v>
          </cell>
          <cell r="AH55" t="str">
            <v>Worker representative onsite.</v>
          </cell>
        </row>
        <row r="56">
          <cell r="A56" t="str">
            <v>TAHA1_40</v>
          </cell>
          <cell r="B56" t="str">
            <v>Talu</v>
          </cell>
          <cell r="C56" t="str">
            <v>Talu Tekstil 2 (Cutting Site)</v>
          </cell>
          <cell r="D56" t="str">
            <v>TR</v>
          </cell>
          <cell r="E56" t="str">
            <v>Sakarya</v>
          </cell>
          <cell r="F56">
            <v>0</v>
          </cell>
          <cell r="G56">
            <v>45708</v>
          </cell>
          <cell r="H56" t="str">
            <v xml:space="preserve">Blue </v>
          </cell>
          <cell r="I56" t="str">
            <v>Semi-announced</v>
          </cell>
          <cell r="J56" t="str">
            <v>Tracked</v>
          </cell>
          <cell r="K56">
            <v>22104</v>
          </cell>
          <cell r="L56">
            <v>24355</v>
          </cell>
          <cell r="M56" t="str">
            <v>TL</v>
          </cell>
          <cell r="N56">
            <v>0.10183677162504523</v>
          </cell>
          <cell r="O56" t="str">
            <v>SD INTERNAL</v>
          </cell>
          <cell r="P56">
            <v>45658</v>
          </cell>
          <cell r="Q56" t="str">
            <v>N/A</v>
          </cell>
          <cell r="R56">
            <v>0</v>
          </cell>
          <cell r="S56" t="str">
            <v>Yes</v>
          </cell>
          <cell r="T56">
            <v>0</v>
          </cell>
          <cell r="U56" t="str">
            <v>5th of each month</v>
          </cell>
          <cell r="V56" t="str">
            <v>Bank Transfer</v>
          </cell>
          <cell r="W56">
            <v>45708</v>
          </cell>
          <cell r="X56">
            <v>76</v>
          </cell>
          <cell r="Y56">
            <v>66</v>
          </cell>
          <cell r="Z56">
            <v>142</v>
          </cell>
          <cell r="AA56">
            <v>142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Worker committee with worker representatives</v>
          </cell>
          <cell r="AG56" t="str">
            <v>40°43'06.8"N 30°23'21.3"E</v>
          </cell>
          <cell r="AH56" t="str">
            <v>Worker representative onsite.</v>
          </cell>
        </row>
        <row r="57">
          <cell r="A57" t="str">
            <v>TAHA_02</v>
          </cell>
          <cell r="B57" t="str">
            <v>Talu</v>
          </cell>
          <cell r="C57" t="str">
            <v xml:space="preserve">Talu Tekstil Malatya </v>
          </cell>
          <cell r="D57" t="str">
            <v>TR</v>
          </cell>
          <cell r="E57" t="str">
            <v>Malatya</v>
          </cell>
          <cell r="F57" t="str">
            <v>yes</v>
          </cell>
          <cell r="G57">
            <v>45708</v>
          </cell>
          <cell r="H57" t="str">
            <v xml:space="preserve">Blue </v>
          </cell>
          <cell r="I57" t="str">
            <v>Semi-announced</v>
          </cell>
          <cell r="J57" t="str">
            <v>Tracked</v>
          </cell>
          <cell r="K57">
            <v>22104</v>
          </cell>
          <cell r="L57">
            <v>22378</v>
          </cell>
          <cell r="M57" t="str">
            <v>TL</v>
          </cell>
          <cell r="N57">
            <v>1.2395946435034277E-2</v>
          </cell>
          <cell r="O57" t="str">
            <v>SD INTERNAL</v>
          </cell>
          <cell r="P57">
            <v>45658</v>
          </cell>
          <cell r="Q57" t="str">
            <v>N/A</v>
          </cell>
          <cell r="R57">
            <v>0</v>
          </cell>
          <cell r="S57" t="str">
            <v>Yes</v>
          </cell>
          <cell r="T57">
            <v>0</v>
          </cell>
          <cell r="U57" t="str">
            <v>5th of each month</v>
          </cell>
          <cell r="V57" t="str">
            <v>Bank Transfer</v>
          </cell>
          <cell r="W57">
            <v>45708</v>
          </cell>
          <cell r="X57">
            <v>443</v>
          </cell>
          <cell r="Y57">
            <v>340</v>
          </cell>
          <cell r="Z57">
            <v>783</v>
          </cell>
          <cell r="AA57">
            <v>783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Worker committee with worker representatives</v>
          </cell>
          <cell r="AG57" t="str">
            <v>38°20'56.9"N 38°10'24.7"E</v>
          </cell>
          <cell r="AH57" t="str">
            <v>Worker representative onsite.</v>
          </cell>
        </row>
        <row r="58">
          <cell r="A58" t="str">
            <v>TAHA_01</v>
          </cell>
          <cell r="B58" t="str">
            <v>Talu</v>
          </cell>
          <cell r="C58" t="str">
            <v>Talu Tekstil San. ve Tic. A.s./Adapazari Sakarya (Farkli)</v>
          </cell>
          <cell r="D58" t="str">
            <v>TR</v>
          </cell>
          <cell r="E58" t="str">
            <v>Sakarya</v>
          </cell>
          <cell r="F58">
            <v>0</v>
          </cell>
          <cell r="G58">
            <v>45708</v>
          </cell>
          <cell r="H58" t="str">
            <v xml:space="preserve">Blue </v>
          </cell>
          <cell r="I58" t="str">
            <v>Semi-announced</v>
          </cell>
          <cell r="J58" t="str">
            <v>Tracked</v>
          </cell>
          <cell r="K58">
            <v>22104</v>
          </cell>
          <cell r="L58">
            <v>23040</v>
          </cell>
          <cell r="M58" t="str">
            <v>TL</v>
          </cell>
          <cell r="N58">
            <v>4.2345276872964188E-2</v>
          </cell>
          <cell r="O58" t="str">
            <v>SD INTERNAL</v>
          </cell>
          <cell r="P58">
            <v>45658</v>
          </cell>
          <cell r="Q58" t="str">
            <v>N/A</v>
          </cell>
          <cell r="R58">
            <v>0</v>
          </cell>
          <cell r="S58" t="str">
            <v>Yes</v>
          </cell>
          <cell r="T58">
            <v>0</v>
          </cell>
          <cell r="U58" t="str">
            <v>5th of each month</v>
          </cell>
          <cell r="V58" t="str">
            <v>Bank Transfer</v>
          </cell>
          <cell r="W58">
            <v>45708</v>
          </cell>
          <cell r="X58">
            <v>70</v>
          </cell>
          <cell r="Y58">
            <v>726</v>
          </cell>
          <cell r="Z58">
            <v>796</v>
          </cell>
          <cell r="AA58">
            <v>796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Worker committee with worker representatives</v>
          </cell>
          <cell r="AG58" t="str">
            <v>40°43'18.6"N 30°24'32.1"E</v>
          </cell>
          <cell r="AH58" t="str">
            <v>Worker representative onsite.</v>
          </cell>
        </row>
        <row r="59">
          <cell r="A59" t="str">
            <v>WS501_40</v>
          </cell>
          <cell r="B59" t="str">
            <v>Welon Sport &amp; Fashion Group Limited</v>
          </cell>
          <cell r="C59" t="str">
            <v>Foshan Haiyuanfa Garment Co</v>
          </cell>
          <cell r="D59" t="str">
            <v>CN</v>
          </cell>
          <cell r="E59" t="str">
            <v>Guangdong</v>
          </cell>
          <cell r="F59">
            <v>0</v>
          </cell>
          <cell r="G59">
            <v>45727</v>
          </cell>
          <cell r="H59" t="str">
            <v>Yellow</v>
          </cell>
          <cell r="I59" t="str">
            <v>Semi-announced</v>
          </cell>
          <cell r="J59" t="str">
            <v>Tracked</v>
          </cell>
          <cell r="K59">
            <v>1900</v>
          </cell>
          <cell r="L59">
            <v>1970</v>
          </cell>
          <cell r="M59" t="str">
            <v>RMB</v>
          </cell>
          <cell r="N59">
            <v>3.6842105263157787E-2</v>
          </cell>
          <cell r="O59" t="str">
            <v>SCSA</v>
          </cell>
          <cell r="P59">
            <v>45658</v>
          </cell>
          <cell r="Q59">
            <v>0.87</v>
          </cell>
          <cell r="R59">
            <v>0</v>
          </cell>
          <cell r="S59" t="str">
            <v>Yes</v>
          </cell>
          <cell r="T59">
            <v>0</v>
          </cell>
          <cell r="U59" t="str">
            <v>30th of the next month</v>
          </cell>
          <cell r="V59" t="str">
            <v>Bank Transfer</v>
          </cell>
          <cell r="W59">
            <v>45727</v>
          </cell>
          <cell r="X59">
            <v>21</v>
          </cell>
          <cell r="Y59">
            <v>74</v>
          </cell>
          <cell r="Z59">
            <v>95</v>
          </cell>
          <cell r="AA59">
            <v>95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Wokers committee &amp; Health and safety committee</v>
          </cell>
          <cell r="AG59" t="str">
            <v>22°51′7″N, 113°3′39″E</v>
          </cell>
          <cell r="AH59" t="str">
            <v>Wokers committee &amp; Health and safety committee</v>
          </cell>
        </row>
        <row r="60">
          <cell r="A60" t="str">
            <v>TA501_40</v>
          </cell>
          <cell r="B60" t="str">
            <v>Tangerine Design PVT LTD</v>
          </cell>
          <cell r="C60" t="str">
            <v>Tangerine Design Pvt. Ltd. - Plot 09 (Belts)</v>
          </cell>
          <cell r="D60" t="str">
            <v>IN</v>
          </cell>
          <cell r="E60" t="str">
            <v>Gurgaon</v>
          </cell>
          <cell r="F60">
            <v>0</v>
          </cell>
          <cell r="G60">
            <v>45544</v>
          </cell>
          <cell r="H60" t="str">
            <v>Green</v>
          </cell>
          <cell r="I60" t="str">
            <v>Semi-announced</v>
          </cell>
          <cell r="J60" t="str">
            <v>Tracked</v>
          </cell>
          <cell r="K60">
            <v>10925</v>
          </cell>
          <cell r="L60">
            <v>10925</v>
          </cell>
          <cell r="M60" t="str">
            <v>INR</v>
          </cell>
          <cell r="N60">
            <v>0</v>
          </cell>
          <cell r="O60" t="str">
            <v>BV</v>
          </cell>
          <cell r="P60">
            <v>45505</v>
          </cell>
          <cell r="Q60" t="str">
            <v>N/A</v>
          </cell>
          <cell r="R60">
            <v>0</v>
          </cell>
          <cell r="S60" t="str">
            <v>Yes</v>
          </cell>
          <cell r="T60">
            <v>0</v>
          </cell>
          <cell r="U60" t="str">
            <v>7th day of the month</v>
          </cell>
          <cell r="V60" t="str">
            <v>Bank Transfer</v>
          </cell>
          <cell r="W60">
            <v>45544</v>
          </cell>
          <cell r="X60">
            <v>1124</v>
          </cell>
          <cell r="Y60">
            <v>102</v>
          </cell>
          <cell r="Z60">
            <v>1226</v>
          </cell>
          <cell r="AA60">
            <v>1226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 t="str">
            <v xml:space="preserve">Workers  &amp; ICC committee </v>
          </cell>
          <cell r="AG60" t="str">
            <v>Latitude28021’22.7376North
Longitude76055’52.2336” East</v>
          </cell>
          <cell r="AH60" t="str">
            <v>Works Committee, Grievance Handling Committee, Sexual Harassment Prevention Committee, ✓ Canteen Committee, H&amp;S Committee</v>
          </cell>
        </row>
        <row r="61">
          <cell r="A61" t="str">
            <v>TT501_01</v>
          </cell>
          <cell r="B61" t="str">
            <v>Trend Setters International</v>
          </cell>
          <cell r="C61" t="str">
            <v>Trend Setters International Plot 11</v>
          </cell>
          <cell r="D61" t="str">
            <v>IN</v>
          </cell>
          <cell r="E61" t="str">
            <v>Gurgaon</v>
          </cell>
          <cell r="F61">
            <v>0.8</v>
          </cell>
          <cell r="G61">
            <v>45693</v>
          </cell>
          <cell r="H61" t="str">
            <v>Green</v>
          </cell>
          <cell r="I61" t="str">
            <v>Semi-announced</v>
          </cell>
          <cell r="J61" t="str">
            <v>Tracked</v>
          </cell>
          <cell r="K61">
            <v>11005</v>
          </cell>
          <cell r="L61">
            <v>11289</v>
          </cell>
          <cell r="M61" t="str">
            <v>INR</v>
          </cell>
          <cell r="N61">
            <v>2.5806451612903292E-2</v>
          </cell>
          <cell r="O61" t="str">
            <v>BV</v>
          </cell>
          <cell r="P61">
            <v>45627</v>
          </cell>
          <cell r="Q61" t="str">
            <v>N/A</v>
          </cell>
          <cell r="R61">
            <v>0</v>
          </cell>
          <cell r="S61" t="str">
            <v>Yes</v>
          </cell>
          <cell r="T61">
            <v>0</v>
          </cell>
          <cell r="U61" t="str">
            <v>7th day of the month</v>
          </cell>
          <cell r="V61" t="str">
            <v>Bank Transfer</v>
          </cell>
          <cell r="W61">
            <v>45693</v>
          </cell>
          <cell r="X61">
            <v>802</v>
          </cell>
          <cell r="Y61">
            <v>170</v>
          </cell>
          <cell r="Z61">
            <v>972</v>
          </cell>
          <cell r="AA61">
            <v>972</v>
          </cell>
          <cell r="AB61">
            <v>0</v>
          </cell>
          <cell r="AC61">
            <v>786</v>
          </cell>
          <cell r="AD61">
            <v>0</v>
          </cell>
          <cell r="AE61">
            <v>472</v>
          </cell>
          <cell r="AF61" t="str">
            <v xml:space="preserve">Workers  &amp; ICC committee </v>
          </cell>
          <cell r="AG61">
            <v>0</v>
          </cell>
          <cell r="AH61" t="str">
            <v>Works Committee, Grievance Handling Committee, Sexual Harassment Prevention Committee, ✓ Canteen Committee, H&amp;S Committee</v>
          </cell>
        </row>
        <row r="62">
          <cell r="A62" t="str">
            <v>WI452_40</v>
          </cell>
          <cell r="B62" t="str">
            <v>Win India</v>
          </cell>
          <cell r="C62" t="str">
            <v>Win India Patravakkam</v>
          </cell>
          <cell r="D62" t="str">
            <v>IN</v>
          </cell>
          <cell r="E62" t="str">
            <v>Chennai</v>
          </cell>
          <cell r="F62">
            <v>0.01</v>
          </cell>
          <cell r="G62">
            <v>45721</v>
          </cell>
          <cell r="H62" t="str">
            <v>Yellow</v>
          </cell>
          <cell r="I62" t="str">
            <v>Semi-announced</v>
          </cell>
          <cell r="J62" t="str">
            <v>Tracked</v>
          </cell>
          <cell r="K62">
            <v>12093</v>
          </cell>
          <cell r="L62">
            <v>12712</v>
          </cell>
          <cell r="M62" t="str">
            <v>INR</v>
          </cell>
          <cell r="N62">
            <v>5.1186636897378568E-2</v>
          </cell>
          <cell r="O62" t="str">
            <v>BV</v>
          </cell>
          <cell r="P62">
            <v>45658</v>
          </cell>
          <cell r="Q62" t="str">
            <v>N/A</v>
          </cell>
          <cell r="R62">
            <v>0</v>
          </cell>
          <cell r="S62" t="str">
            <v>Yes</v>
          </cell>
          <cell r="T62">
            <v>0</v>
          </cell>
          <cell r="U62" t="str">
            <v>7th day of the month</v>
          </cell>
          <cell r="V62" t="str">
            <v>Bank Transfer</v>
          </cell>
          <cell r="W62">
            <v>45721</v>
          </cell>
          <cell r="X62">
            <v>43</v>
          </cell>
          <cell r="Y62">
            <v>356</v>
          </cell>
          <cell r="Z62">
            <v>399</v>
          </cell>
          <cell r="AA62">
            <v>399</v>
          </cell>
          <cell r="AB62">
            <v>0</v>
          </cell>
          <cell r="AC62">
            <v>26</v>
          </cell>
          <cell r="AD62">
            <v>0</v>
          </cell>
          <cell r="AE62">
            <v>2</v>
          </cell>
          <cell r="AF62" t="str">
            <v xml:space="preserve">Workers  &amp; ICC committee </v>
          </cell>
          <cell r="AG62" t="str">
            <v xml:space="preserve">Latitude - 13.1085, Longitude - 80.17611 </v>
          </cell>
          <cell r="AH62" t="str">
            <v>Works Committee, Grievance Handling Committee, Sexual Harassment Prevention Committee, ✓ Canteen Committee, H&amp;S Committee</v>
          </cell>
        </row>
        <row r="63">
          <cell r="A63" t="str">
            <v>WIN01_40</v>
          </cell>
          <cell r="B63" t="str">
            <v xml:space="preserve">Winterquilts </v>
          </cell>
          <cell r="C63" t="str">
            <v>Lankapura Apparel (Pvt) Ltd.</v>
          </cell>
          <cell r="D63" t="str">
            <v>LK</v>
          </cell>
          <cell r="E63" t="str">
            <v>N/A</v>
          </cell>
          <cell r="F63">
            <v>0</v>
          </cell>
          <cell r="G63">
            <v>45630</v>
          </cell>
          <cell r="H63" t="str">
            <v>Green</v>
          </cell>
          <cell r="I63" t="str">
            <v>Social audit</v>
          </cell>
          <cell r="J63" t="str">
            <v>Tracked</v>
          </cell>
          <cell r="K63">
            <v>21000</v>
          </cell>
          <cell r="L63">
            <v>26000</v>
          </cell>
          <cell r="M63" t="str">
            <v>LKR</v>
          </cell>
          <cell r="N63">
            <v>0.23809523809523814</v>
          </cell>
          <cell r="O63" t="str">
            <v>BV</v>
          </cell>
          <cell r="P63">
            <v>45566</v>
          </cell>
          <cell r="Q63" t="str">
            <v>N/A</v>
          </cell>
          <cell r="R63">
            <v>0</v>
          </cell>
          <cell r="S63" t="str">
            <v>Yes</v>
          </cell>
          <cell r="T63">
            <v>0</v>
          </cell>
          <cell r="U63" t="str">
            <v>10th of the following month</v>
          </cell>
          <cell r="V63" t="str">
            <v>Bank Transfer</v>
          </cell>
          <cell r="W63">
            <v>45630</v>
          </cell>
          <cell r="X63">
            <v>15</v>
          </cell>
          <cell r="Y63">
            <v>572</v>
          </cell>
          <cell r="Z63">
            <v>587</v>
          </cell>
          <cell r="AA63">
            <v>587</v>
          </cell>
          <cell r="AB63">
            <v>0</v>
          </cell>
          <cell r="AC63">
            <v>0</v>
          </cell>
          <cell r="AD63">
            <v>0</v>
          </cell>
          <cell r="AE63">
            <v>563</v>
          </cell>
          <cell r="AF63" t="str">
            <v>Joint Consultative Committee</v>
          </cell>
          <cell r="AG63" t="str">
            <v>e 8.08404 &amp; longitude 81.02545:</v>
          </cell>
          <cell r="AH63" t="str">
            <v>Trade union</v>
          </cell>
        </row>
        <row r="64">
          <cell r="A64" t="str">
            <v>YA501_03</v>
          </cell>
          <cell r="B64" t="str">
            <v xml:space="preserve">Yantai Cherry </v>
          </cell>
          <cell r="C64" t="str">
            <v>Ji Ning Aisi Garments Co. Ltd</v>
          </cell>
          <cell r="D64" t="str">
            <v>CN</v>
          </cell>
          <cell r="E64" t="str">
            <v>Shandong</v>
          </cell>
          <cell r="F64">
            <v>0</v>
          </cell>
          <cell r="G64">
            <v>45448</v>
          </cell>
          <cell r="H64" t="str">
            <v>Yellow</v>
          </cell>
          <cell r="I64" t="str">
            <v>Unannounced</v>
          </cell>
          <cell r="J64" t="str">
            <v>Tracked</v>
          </cell>
          <cell r="K64">
            <v>1820</v>
          </cell>
          <cell r="L64">
            <v>1935</v>
          </cell>
          <cell r="M64" t="str">
            <v>RMB</v>
          </cell>
          <cell r="N64">
            <v>6.3186813186813184E-2</v>
          </cell>
          <cell r="O64" t="str">
            <v>BV</v>
          </cell>
          <cell r="P64">
            <v>45383</v>
          </cell>
          <cell r="Q64">
            <v>0.65</v>
          </cell>
          <cell r="R64">
            <v>0</v>
          </cell>
          <cell r="S64">
            <v>0</v>
          </cell>
          <cell r="T64" t="str">
            <v>piece rate with hourly rate</v>
          </cell>
          <cell r="U64" t="str">
            <v>end of the next month</v>
          </cell>
          <cell r="V64" t="str">
            <v>Bank Transfer</v>
          </cell>
          <cell r="W64">
            <v>45448</v>
          </cell>
          <cell r="X64">
            <v>51</v>
          </cell>
          <cell r="Y64">
            <v>554</v>
          </cell>
          <cell r="Z64">
            <v>605</v>
          </cell>
          <cell r="AA64">
            <v>605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worker committee</v>
          </cell>
          <cell r="AG64" t="str">
            <v>35°41’ 52” N, 116°28’ 54” E</v>
          </cell>
          <cell r="AH64" t="str">
            <v>worker committee</v>
          </cell>
        </row>
        <row r="65">
          <cell r="A65" t="str">
            <v>YM102_40</v>
          </cell>
          <cell r="B65" t="str">
            <v>Yiltem</v>
          </cell>
          <cell r="C65" t="str">
            <v>Yiltem Malatya</v>
          </cell>
          <cell r="D65" t="str">
            <v>TR</v>
          </cell>
          <cell r="E65" t="str">
            <v>Malatya</v>
          </cell>
          <cell r="F65">
            <v>0</v>
          </cell>
          <cell r="G65">
            <v>45708</v>
          </cell>
          <cell r="H65" t="str">
            <v>Green</v>
          </cell>
          <cell r="I65" t="str">
            <v>Semi-announced</v>
          </cell>
          <cell r="J65" t="str">
            <v>Tracked</v>
          </cell>
          <cell r="K65">
            <v>22104</v>
          </cell>
          <cell r="L65">
            <v>22104</v>
          </cell>
          <cell r="M65" t="str">
            <v>TL</v>
          </cell>
          <cell r="N65">
            <v>0</v>
          </cell>
          <cell r="O65" t="str">
            <v>SD INTERNAL</v>
          </cell>
          <cell r="P65">
            <v>45658</v>
          </cell>
          <cell r="U65" t="str">
            <v>10th of each month</v>
          </cell>
          <cell r="V65" t="str">
            <v>Bank Transfer</v>
          </cell>
          <cell r="W65">
            <v>45708</v>
          </cell>
          <cell r="X65">
            <v>112</v>
          </cell>
          <cell r="Y65">
            <v>168</v>
          </cell>
          <cell r="Z65">
            <v>280</v>
          </cell>
          <cell r="AA65">
            <v>280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Worker committee with worker representatives</v>
          </cell>
          <cell r="AH65" t="str">
            <v>Worker representative onsite.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Worker Numbers"/>
    </sheetNames>
    <sheetDataSet>
      <sheetData sheetId="0" refreshError="1">
        <row r="1">
          <cell r="A1" t="str">
            <v>Factory Code</v>
          </cell>
          <cell r="B1" t="str">
            <v>Supplier</v>
          </cell>
          <cell r="C1" t="str">
            <v>Factory</v>
          </cell>
          <cell r="D1" t="str">
            <v xml:space="preserve">Country </v>
          </cell>
          <cell r="E1" t="str">
            <v>Region</v>
          </cell>
          <cell r="F1" t="str">
            <v>Audit Date/Date Collected</v>
          </cell>
          <cell r="G1" t="str">
            <v>Ethical Grade</v>
          </cell>
          <cell r="H1" t="str">
            <v>Audit Type</v>
          </cell>
          <cell r="I1" t="str">
            <v>Status</v>
          </cell>
          <cell r="J1" t="str">
            <v>Local Minimum Wage</v>
          </cell>
          <cell r="K1" t="str">
            <v>Average Wage</v>
          </cell>
          <cell r="L1" t="str">
            <v>Currency</v>
          </cell>
          <cell r="M1" t="str">
            <v>% Above Minimum Wage</v>
          </cell>
          <cell r="N1" t="str">
            <v>Verifier</v>
          </cell>
          <cell r="O1" t="str">
            <v>Relevant Wage Month</v>
          </cell>
          <cell r="P1" t="str">
            <v>Chinese Social Insurance</v>
          </cell>
          <cell r="Q1" t="str">
            <v>Pure piece rate</v>
          </cell>
          <cell r="R1" t="str">
            <v>Pure Hourly rate</v>
          </cell>
          <cell r="S1" t="str">
            <v>Combined rate</v>
          </cell>
          <cell r="T1" t="str">
            <v>Payroll date</v>
          </cell>
          <cell r="U1" t="str">
            <v xml:space="preserve">Cash or Bank Transfer </v>
          </cell>
          <cell r="V1" t="str">
            <v>Date Collected</v>
          </cell>
          <cell r="W1" t="str">
            <v>Male worker numbers</v>
          </cell>
          <cell r="X1" t="str">
            <v>Female Worker Numbers</v>
          </cell>
          <cell r="Y1" t="str">
            <v>Total worker numbers</v>
          </cell>
          <cell r="Z1" t="str">
            <v>Domestic Migrant workers</v>
          </cell>
          <cell r="AA1" t="str">
            <v>International Migrant workers</v>
          </cell>
          <cell r="AB1" t="str">
            <v>Contracted workers</v>
          </cell>
          <cell r="AC1" t="str">
            <v xml:space="preserve">Comitee or trade union established </v>
          </cell>
          <cell r="AD1" t="str">
            <v>CO-ordinates</v>
          </cell>
          <cell r="AE1" t="str">
            <v>Worker committee comments</v>
          </cell>
        </row>
        <row r="2">
          <cell r="A2" t="str">
            <v>AD501_01</v>
          </cell>
          <cell r="B2" t="str">
            <v>Aditya Birla Ltd</v>
          </cell>
          <cell r="C2" t="str">
            <v>Aditya Birla Ltd - Madura 62/62A</v>
          </cell>
          <cell r="D2" t="str">
            <v>IN</v>
          </cell>
          <cell r="E2" t="str">
            <v>Bangalore</v>
          </cell>
          <cell r="F2">
            <v>45350</v>
          </cell>
          <cell r="G2" t="str">
            <v xml:space="preserve">Blue </v>
          </cell>
          <cell r="H2" t="str">
            <v>Semi-announced</v>
          </cell>
          <cell r="I2" t="str">
            <v>Tracked</v>
          </cell>
          <cell r="J2">
            <v>12917</v>
          </cell>
          <cell r="K2">
            <v>12917</v>
          </cell>
          <cell r="L2" t="str">
            <v>INR</v>
          </cell>
          <cell r="M2">
            <v>1.7788846393318458E-4</v>
          </cell>
          <cell r="N2" t="str">
            <v>BV</v>
          </cell>
          <cell r="O2">
            <v>45292</v>
          </cell>
          <cell r="P2" t="str">
            <v>N/A</v>
          </cell>
          <cell r="Q2">
            <v>0</v>
          </cell>
          <cell r="R2" t="str">
            <v>Yes</v>
          </cell>
          <cell r="S2">
            <v>0</v>
          </cell>
          <cell r="T2" t="str">
            <v>10th day of the month</v>
          </cell>
          <cell r="U2" t="str">
            <v>Bank Transfer</v>
          </cell>
          <cell r="V2">
            <v>45350</v>
          </cell>
          <cell r="W2">
            <v>581</v>
          </cell>
          <cell r="X2">
            <v>1743</v>
          </cell>
          <cell r="Y2">
            <v>2324</v>
          </cell>
          <cell r="Z2">
            <v>179</v>
          </cell>
          <cell r="AA2">
            <v>0</v>
          </cell>
          <cell r="AB2">
            <v>85</v>
          </cell>
          <cell r="AC2" t="str">
            <v xml:space="preserve">Workers  &amp; ICC committee </v>
          </cell>
          <cell r="AD2" t="str">
            <v>12° 87' 39" N Longitude: 77° 65' 64" E</v>
          </cell>
          <cell r="AE2" t="str">
            <v>Worker Representatives</v>
          </cell>
        </row>
        <row r="3">
          <cell r="A3" t="str">
            <v>AK504_40</v>
          </cell>
          <cell r="B3" t="str">
            <v xml:space="preserve">Akademi </v>
          </cell>
          <cell r="C3" t="str">
            <v>Akademi Tekstil</v>
          </cell>
          <cell r="D3" t="str">
            <v>TR</v>
          </cell>
          <cell r="E3" t="str">
            <v>Istanbul</v>
          </cell>
          <cell r="F3">
            <v>45332</v>
          </cell>
          <cell r="G3" t="str">
            <v>Yellow</v>
          </cell>
          <cell r="H3" t="str">
            <v>Semi-announced</v>
          </cell>
          <cell r="I3" t="str">
            <v>Tracked</v>
          </cell>
          <cell r="J3">
            <v>17002</v>
          </cell>
          <cell r="K3">
            <v>20566</v>
          </cell>
          <cell r="L3" t="str">
            <v>TL</v>
          </cell>
          <cell r="M3">
            <v>0.20962239736501598</v>
          </cell>
          <cell r="N3" t="str">
            <v>SD INTERNAL</v>
          </cell>
          <cell r="O3">
            <v>45292</v>
          </cell>
          <cell r="P3" t="str">
            <v>N/A</v>
          </cell>
          <cell r="Q3">
            <v>0</v>
          </cell>
          <cell r="R3" t="str">
            <v>Yes</v>
          </cell>
          <cell r="S3">
            <v>0</v>
          </cell>
          <cell r="T3" t="str">
            <v>5th of each month</v>
          </cell>
          <cell r="U3" t="str">
            <v xml:space="preserve">Combined </v>
          </cell>
          <cell r="V3">
            <v>45332</v>
          </cell>
          <cell r="W3">
            <v>265</v>
          </cell>
          <cell r="X3">
            <v>149</v>
          </cell>
          <cell r="Y3">
            <v>414</v>
          </cell>
          <cell r="Z3">
            <v>0</v>
          </cell>
          <cell r="AA3">
            <v>26</v>
          </cell>
          <cell r="AB3">
            <v>0</v>
          </cell>
          <cell r="AC3" t="str">
            <v>Worker committee with worker representatives</v>
          </cell>
          <cell r="AD3" t="str">
            <v>40.99748; 28.66277</v>
          </cell>
          <cell r="AE3" t="str">
            <v>Worker representative onsite.</v>
          </cell>
        </row>
        <row r="4">
          <cell r="A4">
            <v>406</v>
          </cell>
          <cell r="B4" t="str">
            <v xml:space="preserve">Akademi </v>
          </cell>
          <cell r="C4" t="str">
            <v>Akademi Malatya</v>
          </cell>
          <cell r="D4" t="str">
            <v>TR</v>
          </cell>
          <cell r="E4" t="str">
            <v>Malatya</v>
          </cell>
          <cell r="F4">
            <v>45332</v>
          </cell>
          <cell r="G4" t="str">
            <v>Yellow</v>
          </cell>
          <cell r="H4" t="str">
            <v>Semi-announced</v>
          </cell>
          <cell r="I4" t="str">
            <v>Tracked</v>
          </cell>
          <cell r="J4">
            <v>17002</v>
          </cell>
          <cell r="K4">
            <v>17476</v>
          </cell>
          <cell r="L4" t="str">
            <v>TL</v>
          </cell>
          <cell r="M4">
            <v>2.7879073050229408E-2</v>
          </cell>
          <cell r="N4" t="str">
            <v>SD INTERNAL</v>
          </cell>
          <cell r="O4">
            <v>45292</v>
          </cell>
          <cell r="P4" t="str">
            <v>N/A</v>
          </cell>
          <cell r="Q4">
            <v>0</v>
          </cell>
          <cell r="R4" t="str">
            <v>Yes</v>
          </cell>
          <cell r="S4">
            <v>0</v>
          </cell>
          <cell r="T4" t="str">
            <v>5th -7th of each following month</v>
          </cell>
          <cell r="U4" t="str">
            <v xml:space="preserve">Combined </v>
          </cell>
          <cell r="V4">
            <v>45332</v>
          </cell>
          <cell r="W4">
            <v>119</v>
          </cell>
          <cell r="X4">
            <v>287</v>
          </cell>
          <cell r="Y4">
            <v>406</v>
          </cell>
          <cell r="Z4">
            <v>0</v>
          </cell>
          <cell r="AA4">
            <v>0</v>
          </cell>
          <cell r="AB4">
            <v>0</v>
          </cell>
          <cell r="AC4" t="str">
            <v>Worker committee with worker representatives</v>
          </cell>
          <cell r="AD4" t="str">
            <v>38°22'43.4"N 38°11'23.5"E</v>
          </cell>
          <cell r="AE4" t="str">
            <v>Worker representative onsite.</v>
          </cell>
        </row>
        <row r="5">
          <cell r="A5" t="str">
            <v>HA456_40</v>
          </cell>
          <cell r="B5" t="str">
            <v>Hairun</v>
          </cell>
          <cell r="C5" t="str">
            <v>Ningbo Hairun Garment Co Ltd</v>
          </cell>
          <cell r="D5" t="str">
            <v>CN</v>
          </cell>
          <cell r="E5" t="str">
            <v>Zhejiang</v>
          </cell>
          <cell r="F5">
            <v>45525</v>
          </cell>
          <cell r="G5" t="str">
            <v>Yellow</v>
          </cell>
          <cell r="H5" t="str">
            <v>Semi-announced</v>
          </cell>
          <cell r="I5" t="str">
            <v>Tracked</v>
          </cell>
          <cell r="J5">
            <v>2260</v>
          </cell>
          <cell r="K5">
            <v>2260</v>
          </cell>
          <cell r="L5" t="str">
            <v>RMB</v>
          </cell>
          <cell r="M5">
            <v>0</v>
          </cell>
          <cell r="N5" t="str">
            <v>BV</v>
          </cell>
          <cell r="O5">
            <v>45444</v>
          </cell>
          <cell r="P5">
            <v>0.88</v>
          </cell>
          <cell r="Q5">
            <v>0</v>
          </cell>
          <cell r="R5">
            <v>0</v>
          </cell>
          <cell r="S5" t="str">
            <v>piece rate with hourly rate</v>
          </cell>
          <cell r="T5" t="str">
            <v>Before the end of the following month</v>
          </cell>
          <cell r="U5" t="str">
            <v xml:space="preserve">Combined </v>
          </cell>
          <cell r="V5">
            <v>45525</v>
          </cell>
          <cell r="W5">
            <v>21</v>
          </cell>
          <cell r="X5">
            <v>70</v>
          </cell>
          <cell r="Y5">
            <v>91</v>
          </cell>
          <cell r="Z5">
            <v>61</v>
          </cell>
          <cell r="AA5">
            <v>0</v>
          </cell>
          <cell r="AB5">
            <v>0</v>
          </cell>
          <cell r="AC5" t="str">
            <v>worker committee</v>
          </cell>
          <cell r="AD5" t="str">
            <v>29°26’48’’ N, 121°52’10’’ E</v>
          </cell>
          <cell r="AE5">
            <v>0</v>
          </cell>
        </row>
        <row r="6">
          <cell r="A6" t="str">
            <v>AMCM1_14</v>
          </cell>
          <cell r="B6" t="str">
            <v>AMC Merchandising Ltd.</v>
          </cell>
          <cell r="C6" t="str">
            <v>Ningbo A.M.C. Garments Manufacturing Co., Ltd</v>
          </cell>
          <cell r="D6" t="str">
            <v>CN</v>
          </cell>
          <cell r="E6" t="str">
            <v>Zhejiang</v>
          </cell>
          <cell r="F6">
            <v>45163</v>
          </cell>
          <cell r="G6" t="str">
            <v>Yellow</v>
          </cell>
          <cell r="H6" t="str">
            <v>Semi-announced</v>
          </cell>
          <cell r="I6" t="str">
            <v>Tracked</v>
          </cell>
          <cell r="J6">
            <v>2070</v>
          </cell>
          <cell r="K6">
            <v>2541</v>
          </cell>
          <cell r="L6" t="str">
            <v>RMB</v>
          </cell>
          <cell r="M6">
            <v>0.22753623188405792</v>
          </cell>
          <cell r="N6" t="str">
            <v>TRN</v>
          </cell>
          <cell r="O6">
            <v>45078</v>
          </cell>
          <cell r="P6">
            <v>1</v>
          </cell>
          <cell r="Q6">
            <v>0</v>
          </cell>
          <cell r="R6">
            <v>0</v>
          </cell>
          <cell r="S6" t="str">
            <v>piece rate with hourly rate</v>
          </cell>
          <cell r="T6" t="str">
            <v>30th of the following month</v>
          </cell>
          <cell r="U6" t="str">
            <v>Bank Transfer</v>
          </cell>
          <cell r="V6">
            <v>45163</v>
          </cell>
          <cell r="W6">
            <v>10</v>
          </cell>
          <cell r="X6">
            <v>100</v>
          </cell>
          <cell r="Y6">
            <v>110</v>
          </cell>
          <cell r="Z6">
            <v>0</v>
          </cell>
          <cell r="AA6">
            <v>0</v>
          </cell>
          <cell r="AB6">
            <v>3</v>
          </cell>
          <cell r="AC6" t="str">
            <v>worker committee</v>
          </cell>
          <cell r="AD6" t="str">
            <v>29°22'30” N, 121°46'23” E</v>
          </cell>
          <cell r="AE6" t="str">
            <v xml:space="preserve"> worker committee</v>
          </cell>
        </row>
        <row r="7">
          <cell r="A7" t="str">
            <v>SU222_40</v>
          </cell>
          <cell r="B7" t="str">
            <v>Sunstar</v>
          </cell>
          <cell r="C7" t="str">
            <v>Jiangsu Sunstar Garments Co., Ltd</v>
          </cell>
          <cell r="D7" t="str">
            <v>CN</v>
          </cell>
          <cell r="E7" t="str">
            <v>Jiangsu</v>
          </cell>
          <cell r="F7">
            <v>45404</v>
          </cell>
          <cell r="G7" t="str">
            <v>Yellow</v>
          </cell>
          <cell r="H7" t="str">
            <v>Semi-Announced</v>
          </cell>
          <cell r="I7" t="str">
            <v>Tracked</v>
          </cell>
          <cell r="J7">
            <v>2010</v>
          </cell>
          <cell r="K7">
            <v>2010</v>
          </cell>
          <cell r="L7" t="str">
            <v>RMB</v>
          </cell>
          <cell r="M7">
            <v>0</v>
          </cell>
          <cell r="N7" t="str">
            <v>BV</v>
          </cell>
          <cell r="O7">
            <v>45383</v>
          </cell>
          <cell r="P7">
            <v>0.72</v>
          </cell>
          <cell r="Q7">
            <v>0</v>
          </cell>
          <cell r="R7" t="str">
            <v>Yes</v>
          </cell>
          <cell r="S7" t="str">
            <v>piece rate with hourly rate</v>
          </cell>
          <cell r="T7" t="str">
            <v>20th of next month</v>
          </cell>
          <cell r="U7" t="str">
            <v>Bank Transfer</v>
          </cell>
          <cell r="V7">
            <v>45404</v>
          </cell>
          <cell r="W7">
            <v>51</v>
          </cell>
          <cell r="X7">
            <v>370</v>
          </cell>
          <cell r="Y7">
            <v>421</v>
          </cell>
          <cell r="Z7">
            <v>0</v>
          </cell>
          <cell r="AA7">
            <v>0</v>
          </cell>
          <cell r="AB7">
            <v>0</v>
          </cell>
          <cell r="AC7" t="str">
            <v>worker committee</v>
          </cell>
          <cell r="AD7" t="str">
            <v>N33°52’43”, E 118°18’30”</v>
          </cell>
          <cell r="AE7" t="str">
            <v>worker committee and union in the factory</v>
          </cell>
        </row>
        <row r="8">
          <cell r="A8" t="str">
            <v>AQ502_40</v>
          </cell>
          <cell r="B8" t="str">
            <v>Aquarelle</v>
          </cell>
          <cell r="C8" t="str">
            <v>Aquarelle India Pvt Ltd - Samudra</v>
          </cell>
          <cell r="D8" t="str">
            <v>IN</v>
          </cell>
          <cell r="E8" t="str">
            <v>Bangalore</v>
          </cell>
          <cell r="F8">
            <v>45310</v>
          </cell>
          <cell r="G8" t="str">
            <v xml:space="preserve">Blue </v>
          </cell>
          <cell r="H8" t="str">
            <v>Initial-announced</v>
          </cell>
          <cell r="I8" t="str">
            <v>Tracked</v>
          </cell>
          <cell r="J8">
            <v>11243</v>
          </cell>
          <cell r="K8">
            <v>11245</v>
          </cell>
          <cell r="L8" t="str">
            <v>INR</v>
          </cell>
          <cell r="M8">
            <v>1.7788846393318458E-4</v>
          </cell>
          <cell r="N8" t="str">
            <v>BV</v>
          </cell>
          <cell r="O8">
            <v>45261</v>
          </cell>
          <cell r="P8" t="str">
            <v>N/A</v>
          </cell>
          <cell r="Q8">
            <v>0</v>
          </cell>
          <cell r="R8" t="str">
            <v>Yes</v>
          </cell>
          <cell r="S8">
            <v>0</v>
          </cell>
          <cell r="T8" t="str">
            <v>10th day of the month</v>
          </cell>
          <cell r="U8" t="str">
            <v>Bank Transfer</v>
          </cell>
          <cell r="V8">
            <v>45310</v>
          </cell>
          <cell r="W8">
            <v>265</v>
          </cell>
          <cell r="X8">
            <v>1723</v>
          </cell>
          <cell r="Y8">
            <v>1988</v>
          </cell>
          <cell r="Z8">
            <v>0</v>
          </cell>
          <cell r="AA8">
            <v>0</v>
          </cell>
          <cell r="AB8">
            <v>17</v>
          </cell>
          <cell r="AC8" t="str">
            <v xml:space="preserve">Workers  &amp; ICC committee </v>
          </cell>
          <cell r="AD8" t="str">
            <v>12.8699673, 77.687969</v>
          </cell>
          <cell r="AE8" t="str">
            <v>Worker Representatives</v>
          </cell>
        </row>
        <row r="9">
          <cell r="A9" t="str">
            <v>AQ502_41</v>
          </cell>
          <cell r="B9" t="str">
            <v>Aquarelle</v>
          </cell>
          <cell r="C9" t="str">
            <v xml:space="preserve">Aquarelle India Pvt Ltd - Kacharakanahalli </v>
          </cell>
          <cell r="D9" t="str">
            <v>IN</v>
          </cell>
          <cell r="E9" t="str">
            <v>Bangalore</v>
          </cell>
          <cell r="F9">
            <v>45377</v>
          </cell>
          <cell r="G9" t="str">
            <v>Green</v>
          </cell>
          <cell r="H9" t="str">
            <v>Semi-announced</v>
          </cell>
          <cell r="I9" t="str">
            <v>Tracked</v>
          </cell>
          <cell r="J9">
            <v>11542</v>
          </cell>
          <cell r="K9">
            <v>11948</v>
          </cell>
          <cell r="L9" t="str">
            <v>INR</v>
          </cell>
          <cell r="M9">
            <v>3.5175879396984966E-2</v>
          </cell>
          <cell r="N9" t="str">
            <v>BV</v>
          </cell>
          <cell r="O9">
            <v>45323</v>
          </cell>
          <cell r="P9" t="str">
            <v>N/A</v>
          </cell>
          <cell r="Q9">
            <v>0</v>
          </cell>
          <cell r="R9" t="str">
            <v>Yes</v>
          </cell>
          <cell r="S9">
            <v>0</v>
          </cell>
          <cell r="T9" t="str">
            <v>7th day of the month</v>
          </cell>
          <cell r="U9" t="str">
            <v>Bank Transfer</v>
          </cell>
          <cell r="V9">
            <v>45377</v>
          </cell>
          <cell r="W9">
            <v>148</v>
          </cell>
          <cell r="X9">
            <v>338</v>
          </cell>
          <cell r="Y9">
            <v>486</v>
          </cell>
          <cell r="Z9">
            <v>0</v>
          </cell>
          <cell r="AA9">
            <v>0</v>
          </cell>
          <cell r="AB9">
            <v>12</v>
          </cell>
          <cell r="AC9" t="str">
            <v xml:space="preserve">Workers  &amp; ICC committee </v>
          </cell>
          <cell r="AD9">
            <v>0</v>
          </cell>
          <cell r="AE9" t="str">
            <v>N/A</v>
          </cell>
        </row>
        <row r="10">
          <cell r="A10" t="str">
            <v>AT502_40</v>
          </cell>
          <cell r="B10" t="str">
            <v xml:space="preserve">Atel Tekstil San Ve Tic. As </v>
          </cell>
          <cell r="C10" t="str">
            <v xml:space="preserve">Atel Tekstil San Ve Tic. As </v>
          </cell>
          <cell r="D10" t="str">
            <v>TR</v>
          </cell>
          <cell r="E10" t="str">
            <v>Istanbul</v>
          </cell>
          <cell r="F10">
            <v>45332</v>
          </cell>
          <cell r="G10" t="str">
            <v xml:space="preserve">Blue </v>
          </cell>
          <cell r="H10" t="str">
            <v>Semi-announced</v>
          </cell>
          <cell r="I10" t="str">
            <v>Tracked</v>
          </cell>
          <cell r="J10">
            <v>17002</v>
          </cell>
          <cell r="K10">
            <v>27233</v>
          </cell>
          <cell r="L10" t="str">
            <v>TL</v>
          </cell>
          <cell r="M10">
            <v>0.60175273497235615</v>
          </cell>
          <cell r="N10" t="str">
            <v>SD INTERNAL</v>
          </cell>
          <cell r="O10">
            <v>45292</v>
          </cell>
          <cell r="P10" t="str">
            <v>N/A</v>
          </cell>
          <cell r="Q10">
            <v>0</v>
          </cell>
          <cell r="R10" t="str">
            <v>Yes</v>
          </cell>
          <cell r="S10">
            <v>0</v>
          </cell>
          <cell r="T10" t="str">
            <v>5th of each month</v>
          </cell>
          <cell r="U10" t="str">
            <v>Bank Transfer</v>
          </cell>
          <cell r="V10">
            <v>45332</v>
          </cell>
          <cell r="W10">
            <v>146</v>
          </cell>
          <cell r="X10">
            <v>102</v>
          </cell>
          <cell r="Y10">
            <v>248</v>
          </cell>
          <cell r="Z10">
            <v>0</v>
          </cell>
          <cell r="AA10">
            <v>0</v>
          </cell>
          <cell r="AB10">
            <v>0</v>
          </cell>
          <cell r="AC10" t="str">
            <v>Worker committee with worker representatives</v>
          </cell>
          <cell r="AD10" t="str">
            <v>40.99477; 28.66558</v>
          </cell>
          <cell r="AE10" t="str">
            <v>Worker representative onsite.</v>
          </cell>
        </row>
        <row r="11">
          <cell r="A11" t="str">
            <v>BH501_01</v>
          </cell>
          <cell r="B11" t="str">
            <v>Bharat</v>
          </cell>
          <cell r="C11" t="str">
            <v>Bharat Enterprises - Garment Division</v>
          </cell>
          <cell r="D11" t="str">
            <v>IN</v>
          </cell>
          <cell r="E11" t="str">
            <v>Gurgaon</v>
          </cell>
          <cell r="F11">
            <v>45639</v>
          </cell>
          <cell r="G11" t="str">
            <v>Yellow</v>
          </cell>
          <cell r="H11" t="str">
            <v>Social audit</v>
          </cell>
          <cell r="I11" t="str">
            <v>Tracked</v>
          </cell>
          <cell r="J11">
            <v>10661</v>
          </cell>
          <cell r="K11">
            <v>10665</v>
          </cell>
          <cell r="L11" t="str">
            <v>INR</v>
          </cell>
          <cell r="M11">
            <v>3.7519932464125105E-4</v>
          </cell>
          <cell r="N11" t="str">
            <v>BV</v>
          </cell>
          <cell r="O11">
            <v>45200</v>
          </cell>
          <cell r="P11" t="str">
            <v>N/A</v>
          </cell>
          <cell r="Q11">
            <v>0</v>
          </cell>
          <cell r="R11" t="str">
            <v>Yes</v>
          </cell>
          <cell r="S11">
            <v>0</v>
          </cell>
          <cell r="T11" t="str">
            <v>7th day of the month</v>
          </cell>
          <cell r="U11" t="str">
            <v>Bank Transfer</v>
          </cell>
          <cell r="V11">
            <v>45639</v>
          </cell>
          <cell r="W11">
            <v>520</v>
          </cell>
          <cell r="X11">
            <v>21</v>
          </cell>
          <cell r="Y11">
            <v>541</v>
          </cell>
          <cell r="Z11">
            <v>0</v>
          </cell>
          <cell r="AA11">
            <v>0</v>
          </cell>
          <cell r="AB11">
            <v>287</v>
          </cell>
          <cell r="AC11" t="str">
            <v xml:space="preserve">Workers  &amp; ICC committee </v>
          </cell>
          <cell r="AD11" t="str">
            <v>28.51159N, 77.08426E</v>
          </cell>
          <cell r="AE11" t="str">
            <v>Worker Representatives</v>
          </cell>
        </row>
        <row r="12">
          <cell r="A12" t="str">
            <v>DR501_02</v>
          </cell>
          <cell r="B12" t="str">
            <v>Darsateks Tekstil Urunleri San. ve Tic. As.</v>
          </cell>
          <cell r="C12" t="str">
            <v>Darsateks Tekstil Urunleri San. ve Tic. As.</v>
          </cell>
          <cell r="D12" t="str">
            <v>TR</v>
          </cell>
          <cell r="E12" t="str">
            <v>Istanbul</v>
          </cell>
          <cell r="F12">
            <v>45332</v>
          </cell>
          <cell r="G12" t="str">
            <v>Yellow</v>
          </cell>
          <cell r="H12" t="str">
            <v>Semi-announced</v>
          </cell>
          <cell r="I12" t="str">
            <v>Tracked</v>
          </cell>
          <cell r="J12">
            <v>17002</v>
          </cell>
          <cell r="K12">
            <v>20000</v>
          </cell>
          <cell r="L12" t="str">
            <v>TL</v>
          </cell>
          <cell r="M12">
            <v>0.17633219621221041</v>
          </cell>
          <cell r="N12" t="str">
            <v>SD INTERNAL</v>
          </cell>
          <cell r="O12">
            <v>45292</v>
          </cell>
          <cell r="P12" t="str">
            <v>N/A</v>
          </cell>
          <cell r="Q12">
            <v>0</v>
          </cell>
          <cell r="R12" t="str">
            <v>Yes</v>
          </cell>
          <cell r="S12">
            <v>0</v>
          </cell>
          <cell r="T12" t="str">
            <v>5th of each month</v>
          </cell>
          <cell r="U12" t="str">
            <v>Bank Transfer</v>
          </cell>
          <cell r="V12">
            <v>45332</v>
          </cell>
          <cell r="W12">
            <v>23</v>
          </cell>
          <cell r="X12">
            <v>20</v>
          </cell>
          <cell r="Y12">
            <v>43</v>
          </cell>
          <cell r="Z12">
            <v>0</v>
          </cell>
          <cell r="AA12">
            <v>0</v>
          </cell>
          <cell r="AB12">
            <v>0</v>
          </cell>
          <cell r="AC12" t="str">
            <v>Worker committee with worker representatives</v>
          </cell>
          <cell r="AD12" t="str">
            <v>41.08529, 28.97060</v>
          </cell>
          <cell r="AE12" t="str">
            <v>Worker representative onsite.</v>
          </cell>
        </row>
        <row r="13">
          <cell r="A13" t="str">
            <v>DR501_40</v>
          </cell>
          <cell r="B13" t="str">
            <v xml:space="preserve">Darsateks </v>
          </cell>
          <cell r="C13" t="str">
            <v>Darsa Tokat</v>
          </cell>
          <cell r="D13" t="str">
            <v>TR</v>
          </cell>
          <cell r="E13" t="str">
            <v>Tokat</v>
          </cell>
          <cell r="F13">
            <v>45332</v>
          </cell>
          <cell r="G13" t="str">
            <v>Green</v>
          </cell>
          <cell r="H13" t="str">
            <v>Semi-announced</v>
          </cell>
          <cell r="I13" t="str">
            <v>Tracked</v>
          </cell>
          <cell r="J13">
            <v>17002</v>
          </cell>
          <cell r="K13">
            <v>17002</v>
          </cell>
          <cell r="L13" t="str">
            <v>TL</v>
          </cell>
          <cell r="M13">
            <v>0</v>
          </cell>
          <cell r="N13" t="str">
            <v>SD INTERNAL</v>
          </cell>
          <cell r="O13">
            <v>45292</v>
          </cell>
          <cell r="P13" t="str">
            <v>N/A</v>
          </cell>
          <cell r="Q13">
            <v>0</v>
          </cell>
          <cell r="R13" t="str">
            <v>Yes</v>
          </cell>
          <cell r="S13">
            <v>0</v>
          </cell>
          <cell r="T13" t="str">
            <v>5th of each month</v>
          </cell>
          <cell r="U13" t="str">
            <v>Bank Transfer</v>
          </cell>
          <cell r="V13">
            <v>45332</v>
          </cell>
          <cell r="W13">
            <v>93</v>
          </cell>
          <cell r="X13">
            <v>120</v>
          </cell>
          <cell r="Y13">
            <v>213</v>
          </cell>
          <cell r="Z13">
            <v>0</v>
          </cell>
          <cell r="AA13">
            <v>0</v>
          </cell>
          <cell r="AB13">
            <v>0</v>
          </cell>
          <cell r="AC13" t="str">
            <v>Worker committee with worker representatives</v>
          </cell>
          <cell r="AD13" t="str">
            <v>40.70369415086849, 36.55894571677033</v>
          </cell>
          <cell r="AE13" t="str">
            <v>Worker representative onsite.</v>
          </cell>
        </row>
        <row r="14">
          <cell r="A14" t="str">
            <v>DS402_40</v>
          </cell>
          <cell r="B14" t="str">
            <v>DSI</v>
          </cell>
          <cell r="C14" t="str">
            <v xml:space="preserve">D. Samson Industries – No. 46 </v>
          </cell>
          <cell r="D14" t="str">
            <v>LK</v>
          </cell>
          <cell r="E14" t="str">
            <v>N/A</v>
          </cell>
          <cell r="F14">
            <v>45397</v>
          </cell>
          <cell r="G14" t="str">
            <v>Green</v>
          </cell>
          <cell r="H14" t="str">
            <v>social audit</v>
          </cell>
          <cell r="I14" t="str">
            <v>Tracked</v>
          </cell>
          <cell r="J14">
            <v>18000</v>
          </cell>
          <cell r="K14">
            <v>32994</v>
          </cell>
          <cell r="L14" t="str">
            <v>LKR</v>
          </cell>
          <cell r="M14">
            <v>0.83299999999999996</v>
          </cell>
          <cell r="N14" t="str">
            <v>BV</v>
          </cell>
          <cell r="O14">
            <v>45017</v>
          </cell>
          <cell r="P14" t="str">
            <v>N/A</v>
          </cell>
          <cell r="Q14">
            <v>0</v>
          </cell>
          <cell r="R14" t="str">
            <v>yes</v>
          </cell>
          <cell r="S14">
            <v>0</v>
          </cell>
          <cell r="T14" t="str">
            <v>10th of the following month</v>
          </cell>
          <cell r="U14" t="str">
            <v>bank transfer</v>
          </cell>
          <cell r="V14">
            <v>45397</v>
          </cell>
          <cell r="W14">
            <v>263</v>
          </cell>
          <cell r="X14">
            <v>398</v>
          </cell>
          <cell r="Y14">
            <v>661</v>
          </cell>
          <cell r="Z14">
            <v>0</v>
          </cell>
          <cell r="AA14">
            <v>0</v>
          </cell>
          <cell r="AB14">
            <v>0</v>
          </cell>
          <cell r="AC14" t="str">
            <v>Joint Consultative Committee</v>
          </cell>
          <cell r="AD14" t="str">
            <v>e 6.04747 &amp; longitude 80.2474968</v>
          </cell>
          <cell r="AE14">
            <v>0</v>
          </cell>
        </row>
        <row r="15">
          <cell r="A15" t="str">
            <v>DS402_41</v>
          </cell>
          <cell r="B15" t="str">
            <v>DSI</v>
          </cell>
          <cell r="C15" t="str">
            <v xml:space="preserve">D. Samson Industries – Bataduwa Plant </v>
          </cell>
          <cell r="D15" t="str">
            <v>LK</v>
          </cell>
          <cell r="E15" t="str">
            <v>N/A</v>
          </cell>
          <cell r="F15">
            <v>45076</v>
          </cell>
          <cell r="G15" t="str">
            <v>Green</v>
          </cell>
          <cell r="H15" t="str">
            <v>social audit</v>
          </cell>
          <cell r="I15" t="str">
            <v>Tracked</v>
          </cell>
          <cell r="J15">
            <v>18000</v>
          </cell>
          <cell r="K15">
            <v>23051</v>
          </cell>
          <cell r="L15" t="str">
            <v>LKR</v>
          </cell>
          <cell r="M15">
            <v>0.28061111111111114</v>
          </cell>
          <cell r="N15" t="str">
            <v>BV</v>
          </cell>
          <cell r="O15">
            <v>45017</v>
          </cell>
          <cell r="P15" t="str">
            <v>N/A</v>
          </cell>
          <cell r="Q15">
            <v>0</v>
          </cell>
          <cell r="R15" t="str">
            <v>yes</v>
          </cell>
          <cell r="S15">
            <v>0</v>
          </cell>
          <cell r="T15" t="str">
            <v>10th of the following month</v>
          </cell>
          <cell r="U15" t="str">
            <v>bank transfer</v>
          </cell>
          <cell r="V15">
            <v>45076</v>
          </cell>
          <cell r="W15">
            <v>110</v>
          </cell>
          <cell r="X15">
            <v>362</v>
          </cell>
          <cell r="Y15">
            <v>472</v>
          </cell>
          <cell r="Z15">
            <v>0</v>
          </cell>
          <cell r="AA15">
            <v>0</v>
          </cell>
          <cell r="AB15">
            <v>72</v>
          </cell>
          <cell r="AC15" t="str">
            <v>Joint Consultative Committee</v>
          </cell>
          <cell r="AD15" t="str">
            <v>s latitude 6.04273 &amp; longitude 8024113</v>
          </cell>
          <cell r="AE15">
            <v>0</v>
          </cell>
        </row>
        <row r="16">
          <cell r="A16" t="str">
            <v>DV501_01</v>
          </cell>
          <cell r="B16" t="str">
            <v>Dalian Vent D`Est Garments Co., Ltd.</v>
          </cell>
          <cell r="C16" t="str">
            <v>Dalian Vent D`Est Lavado Garments Co., Ltd.</v>
          </cell>
          <cell r="D16" t="str">
            <v>CN</v>
          </cell>
          <cell r="E16" t="str">
            <v>Lianoning</v>
          </cell>
          <cell r="F16">
            <v>45666</v>
          </cell>
          <cell r="G16" t="str">
            <v>Yellow</v>
          </cell>
          <cell r="H16" t="str">
            <v>Semi-announced</v>
          </cell>
          <cell r="I16" t="str">
            <v>Tracked</v>
          </cell>
          <cell r="J16">
            <v>2100</v>
          </cell>
          <cell r="K16">
            <v>2124.14</v>
          </cell>
          <cell r="L16" t="str">
            <v>RMB</v>
          </cell>
          <cell r="M16">
            <v>1.1495238095238003E-2</v>
          </cell>
          <cell r="N16" t="str">
            <v>BV</v>
          </cell>
          <cell r="O16">
            <v>45505</v>
          </cell>
          <cell r="P16">
            <v>1</v>
          </cell>
          <cell r="Q16">
            <v>0</v>
          </cell>
          <cell r="R16" t="str">
            <v>yes</v>
          </cell>
          <cell r="S16">
            <v>0</v>
          </cell>
          <cell r="T16" t="str">
            <v xml:space="preserve">The end of each month
the 30th of the following month </v>
          </cell>
          <cell r="U16" t="str">
            <v>Bank Transfer</v>
          </cell>
          <cell r="V16">
            <v>45666</v>
          </cell>
          <cell r="W16">
            <v>60</v>
          </cell>
          <cell r="X16">
            <v>273</v>
          </cell>
          <cell r="Y16">
            <v>333</v>
          </cell>
          <cell r="Z16">
            <v>0</v>
          </cell>
          <cell r="AA16">
            <v>0</v>
          </cell>
          <cell r="AB16">
            <v>0</v>
          </cell>
          <cell r="AC16" t="str">
            <v>worker committee</v>
          </cell>
          <cell r="AD16" t="str">
            <v>39°29'1” N, 121°47'34” E</v>
          </cell>
          <cell r="AE16" t="str">
            <v>worker committee</v>
          </cell>
        </row>
        <row r="17">
          <cell r="A17" t="str">
            <v>ELE01_01</v>
          </cell>
          <cell r="B17" t="str">
            <v>Elegant Overseas</v>
          </cell>
          <cell r="C17" t="str">
            <v>Elegant Overseas</v>
          </cell>
          <cell r="D17" t="str">
            <v>IN</v>
          </cell>
          <cell r="E17" t="str">
            <v>Gurgaon</v>
          </cell>
          <cell r="F17">
            <v>45237</v>
          </cell>
          <cell r="G17" t="str">
            <v xml:space="preserve">Blue </v>
          </cell>
          <cell r="H17" t="str">
            <v>Semi-announced</v>
          </cell>
          <cell r="I17" t="str">
            <v>Tracked</v>
          </cell>
          <cell r="J17">
            <v>10661</v>
          </cell>
          <cell r="K17">
            <v>10721</v>
          </cell>
          <cell r="L17" t="str">
            <v>INR</v>
          </cell>
          <cell r="M17">
            <v>5.6279898696183217E-3</v>
          </cell>
          <cell r="N17" t="str">
            <v>BV</v>
          </cell>
          <cell r="O17">
            <v>45170</v>
          </cell>
          <cell r="P17" t="str">
            <v>N/A</v>
          </cell>
          <cell r="Q17">
            <v>0</v>
          </cell>
          <cell r="R17" t="str">
            <v>Yes</v>
          </cell>
          <cell r="S17">
            <v>0</v>
          </cell>
          <cell r="T17" t="str">
            <v xml:space="preserve">10th DAY OF EACH MONTH </v>
          </cell>
          <cell r="U17" t="str">
            <v>Bank Transfer</v>
          </cell>
          <cell r="V17">
            <v>45237</v>
          </cell>
          <cell r="W17">
            <v>1143</v>
          </cell>
          <cell r="X17">
            <v>148</v>
          </cell>
          <cell r="Y17">
            <v>1291</v>
          </cell>
          <cell r="Z17">
            <v>1266</v>
          </cell>
          <cell r="AA17">
            <v>0</v>
          </cell>
          <cell r="AB17">
            <v>638</v>
          </cell>
          <cell r="AC17" t="str">
            <v xml:space="preserve">Workers  &amp; ICC committee </v>
          </cell>
          <cell r="AD17" t="str">
            <v>Latitude: 28° 25' 25.0" N Longitude:77° 0' 45.0" E</v>
          </cell>
          <cell r="AE17" t="str">
            <v>Workers committee</v>
          </cell>
        </row>
        <row r="18">
          <cell r="A18" t="str">
            <v>ER501_40</v>
          </cell>
          <cell r="B18" t="str">
            <v>Ereks</v>
          </cell>
          <cell r="C18" t="str">
            <v>ERA ESENYURT</v>
          </cell>
          <cell r="D18" t="str">
            <v>TR</v>
          </cell>
          <cell r="E18" t="str">
            <v>Istanbul</v>
          </cell>
          <cell r="F18">
            <v>45332</v>
          </cell>
          <cell r="G18" t="str">
            <v xml:space="preserve">Blue </v>
          </cell>
          <cell r="H18" t="str">
            <v>Semi-announced</v>
          </cell>
          <cell r="I18" t="str">
            <v>Tracked</v>
          </cell>
          <cell r="J18">
            <v>17002</v>
          </cell>
          <cell r="K18">
            <v>19940</v>
          </cell>
          <cell r="L18" t="str">
            <v>TL</v>
          </cell>
          <cell r="M18">
            <v>0.17280319962357371</v>
          </cell>
          <cell r="N18" t="str">
            <v>SD INTERNAL</v>
          </cell>
          <cell r="O18">
            <v>45292</v>
          </cell>
          <cell r="P18" t="str">
            <v>N/A</v>
          </cell>
          <cell r="Q18">
            <v>0</v>
          </cell>
          <cell r="R18" t="str">
            <v>Yes</v>
          </cell>
          <cell r="S18">
            <v>0</v>
          </cell>
          <cell r="T18" t="str">
            <v xml:space="preserve">20th of each month </v>
          </cell>
          <cell r="U18" t="str">
            <v>Bank Transfer</v>
          </cell>
          <cell r="V18">
            <v>45332</v>
          </cell>
          <cell r="W18">
            <v>125</v>
          </cell>
          <cell r="X18">
            <v>68</v>
          </cell>
          <cell r="Y18">
            <v>193</v>
          </cell>
          <cell r="Z18">
            <v>0</v>
          </cell>
          <cell r="AA18">
            <v>21</v>
          </cell>
          <cell r="AB18">
            <v>0</v>
          </cell>
          <cell r="AC18" t="str">
            <v>Worker committee with worker representatives</v>
          </cell>
          <cell r="AD18" t="str">
            <v>41.018621, 28.666112</v>
          </cell>
          <cell r="AE18" t="str">
            <v>Worker representative onsite.</v>
          </cell>
        </row>
        <row r="19">
          <cell r="A19" t="str">
            <v>ER501_42</v>
          </cell>
          <cell r="B19" t="str">
            <v>Ereks</v>
          </cell>
          <cell r="C19" t="str">
            <v>Ereks Konfeksiyon Corlu</v>
          </cell>
          <cell r="D19" t="str">
            <v>TR</v>
          </cell>
          <cell r="E19" t="str">
            <v>Corlu</v>
          </cell>
          <cell r="F19">
            <v>45332</v>
          </cell>
          <cell r="G19" t="str">
            <v xml:space="preserve">Blue </v>
          </cell>
          <cell r="H19" t="str">
            <v>Semi-announced</v>
          </cell>
          <cell r="I19" t="str">
            <v>Tracked</v>
          </cell>
          <cell r="J19">
            <v>17002</v>
          </cell>
          <cell r="K19">
            <v>20246</v>
          </cell>
          <cell r="L19" t="str">
            <v>TL</v>
          </cell>
          <cell r="M19">
            <v>0.19080108222562053</v>
          </cell>
          <cell r="N19" t="str">
            <v>SD INTERNAL</v>
          </cell>
          <cell r="O19">
            <v>45292</v>
          </cell>
          <cell r="P19" t="str">
            <v>N/A</v>
          </cell>
          <cell r="Q19">
            <v>0</v>
          </cell>
          <cell r="R19">
            <v>0</v>
          </cell>
          <cell r="S19">
            <v>0</v>
          </cell>
          <cell r="T19" t="str">
            <v>4th of each month</v>
          </cell>
          <cell r="U19" t="str">
            <v>Bank Transfer</v>
          </cell>
          <cell r="V19">
            <v>45332</v>
          </cell>
          <cell r="W19">
            <v>88</v>
          </cell>
          <cell r="X19">
            <v>133</v>
          </cell>
          <cell r="Y19">
            <v>221</v>
          </cell>
          <cell r="Z19">
            <v>0</v>
          </cell>
          <cell r="AA19">
            <v>0</v>
          </cell>
          <cell r="AB19">
            <v>0</v>
          </cell>
          <cell r="AC19" t="str">
            <v>Worker committee with worker representatives</v>
          </cell>
          <cell r="AD19" t="str">
            <v>41.14613, 27.84299</v>
          </cell>
          <cell r="AE19" t="str">
            <v>Worker representative onsite.</v>
          </cell>
        </row>
        <row r="20">
          <cell r="A20" t="str">
            <v>FQ501_40</v>
          </cell>
          <cell r="B20" t="str">
            <v xml:space="preserve">Fuqing </v>
          </cell>
          <cell r="C20" t="str">
            <v>Fuqing Fuxing Shoes Co Ltd</v>
          </cell>
          <cell r="D20" t="str">
            <v>CN</v>
          </cell>
          <cell r="E20" t="str">
            <v>Fujian</v>
          </cell>
          <cell r="F20">
            <v>45294</v>
          </cell>
          <cell r="G20" t="str">
            <v>Yellow</v>
          </cell>
          <cell r="H20" t="str">
            <v>Semi-announced</v>
          </cell>
          <cell r="I20" t="str">
            <v>Tracked</v>
          </cell>
          <cell r="J20">
            <v>1960</v>
          </cell>
          <cell r="K20">
            <v>2088</v>
          </cell>
          <cell r="L20" t="str">
            <v>RMB</v>
          </cell>
          <cell r="M20">
            <v>6.5306122448979487E-2</v>
          </cell>
          <cell r="N20" t="str">
            <v>SCSA</v>
          </cell>
          <cell r="O20">
            <v>45231</v>
          </cell>
          <cell r="P20">
            <v>0.57999999999999996</v>
          </cell>
          <cell r="Q20">
            <v>0</v>
          </cell>
          <cell r="R20">
            <v>0</v>
          </cell>
          <cell r="S20" t="str">
            <v>piece rate with hourly rate</v>
          </cell>
          <cell r="T20" t="str">
            <v>end of next month</v>
          </cell>
          <cell r="U20" t="str">
            <v>Bank Transfer</v>
          </cell>
          <cell r="V20">
            <v>45294</v>
          </cell>
          <cell r="W20">
            <v>37</v>
          </cell>
          <cell r="X20">
            <v>67</v>
          </cell>
          <cell r="Y20">
            <v>104</v>
          </cell>
          <cell r="Z20">
            <v>0</v>
          </cell>
          <cell r="AA20">
            <v>0</v>
          </cell>
          <cell r="AB20">
            <v>0</v>
          </cell>
          <cell r="AC20" t="str">
            <v>worker committee</v>
          </cell>
          <cell r="AD20" t="str">
            <v>25º 43’ 34” N, 119º 18’ 29” E</v>
          </cell>
          <cell r="AE20" t="str">
            <v>worker committee</v>
          </cell>
        </row>
        <row r="21">
          <cell r="A21" t="str">
            <v>GF501_01</v>
          </cell>
          <cell r="B21" t="str">
            <v>Goldfame Star Enterprises Cambodia Limited</v>
          </cell>
          <cell r="C21" t="str">
            <v>Goldfame Star Enterprises Ltd</v>
          </cell>
          <cell r="D21" t="str">
            <v>KH</v>
          </cell>
          <cell r="E21" t="str">
            <v>Kandal</v>
          </cell>
          <cell r="F21">
            <v>45614</v>
          </cell>
          <cell r="G21" t="str">
            <v>Green</v>
          </cell>
          <cell r="H21" t="str">
            <v>Semi-announced</v>
          </cell>
          <cell r="I21" t="str">
            <v>Tracked</v>
          </cell>
          <cell r="J21">
            <v>204</v>
          </cell>
          <cell r="K21">
            <v>339.04</v>
          </cell>
          <cell r="L21" t="str">
            <v>USD</v>
          </cell>
          <cell r="M21">
            <v>0.66196078431372563</v>
          </cell>
          <cell r="N21" t="str">
            <v>BV</v>
          </cell>
          <cell r="O21">
            <v>45566</v>
          </cell>
          <cell r="P21" t="str">
            <v>N/A</v>
          </cell>
          <cell r="Q21">
            <v>0</v>
          </cell>
          <cell r="R21">
            <v>0</v>
          </cell>
          <cell r="S21" t="str">
            <v>piece rate with hourly rate</v>
          </cell>
          <cell r="T21" t="str">
            <v>paid twice per month</v>
          </cell>
          <cell r="U21" t="str">
            <v>bank transfer</v>
          </cell>
          <cell r="V21">
            <v>45614</v>
          </cell>
          <cell r="W21">
            <v>1446</v>
          </cell>
          <cell r="X21">
            <v>2954</v>
          </cell>
          <cell r="Y21">
            <v>4400</v>
          </cell>
          <cell r="Z21">
            <v>0</v>
          </cell>
          <cell r="AA21">
            <v>0</v>
          </cell>
          <cell r="AB21">
            <v>0</v>
          </cell>
          <cell r="AC21" t="str">
            <v>3 trade unions</v>
          </cell>
          <cell r="AD21" t="str">
            <v>11.432924, 105.04261</v>
          </cell>
          <cell r="AE21" t="str">
            <v xml:space="preserve">Workers Union </v>
          </cell>
        </row>
        <row r="22">
          <cell r="A22" t="str">
            <v>GO597</v>
          </cell>
          <cell r="B22" t="str">
            <v>Gokaldas Exports</v>
          </cell>
          <cell r="C22" t="str">
            <v>Gokaldas Exports 21B/21C Peenya</v>
          </cell>
          <cell r="D22" t="str">
            <v>IN</v>
          </cell>
          <cell r="E22" t="str">
            <v>Bangalore</v>
          </cell>
          <cell r="F22">
            <v>45456</v>
          </cell>
          <cell r="G22" t="str">
            <v>Yellow</v>
          </cell>
          <cell r="H22" t="str">
            <v>Social audit</v>
          </cell>
          <cell r="I22" t="str">
            <v>Tracked</v>
          </cell>
          <cell r="J22">
            <v>10441</v>
          </cell>
          <cell r="K22">
            <v>10441</v>
          </cell>
          <cell r="L22" t="str">
            <v>IRN</v>
          </cell>
          <cell r="M22">
            <v>0</v>
          </cell>
          <cell r="N22" t="str">
            <v>BV</v>
          </cell>
          <cell r="O22">
            <v>44866</v>
          </cell>
          <cell r="P22" t="str">
            <v>N/A</v>
          </cell>
          <cell r="Q22">
            <v>0</v>
          </cell>
          <cell r="R22" t="str">
            <v>Yes</v>
          </cell>
          <cell r="S22">
            <v>0</v>
          </cell>
          <cell r="T22" t="str">
            <v>3rd of every month</v>
          </cell>
          <cell r="U22" t="str">
            <v>Bank transfer</v>
          </cell>
          <cell r="V22">
            <v>45456</v>
          </cell>
          <cell r="W22">
            <v>621</v>
          </cell>
          <cell r="X22">
            <v>2166</v>
          </cell>
          <cell r="Y22">
            <v>2787</v>
          </cell>
          <cell r="Z22">
            <v>0</v>
          </cell>
          <cell r="AA22">
            <v>0</v>
          </cell>
          <cell r="AB22">
            <v>0</v>
          </cell>
          <cell r="AC22" t="str">
            <v xml:space="preserve">Workers  &amp; ICC committee </v>
          </cell>
          <cell r="AD22" t="str">
            <v>13.02829, 77.509648</v>
          </cell>
          <cell r="AE22">
            <v>0</v>
          </cell>
        </row>
        <row r="23">
          <cell r="A23" t="str">
            <v>GOLD1_01</v>
          </cell>
          <cell r="B23" t="str">
            <v>Golden Seams Industries Pvt., Ltd.</v>
          </cell>
          <cell r="C23" t="str">
            <v>Golden Seams Industries Pvt., Ltd.</v>
          </cell>
          <cell r="D23" t="str">
            <v>IN</v>
          </cell>
          <cell r="E23" t="str">
            <v>Bangalore</v>
          </cell>
          <cell r="F23">
            <v>45299</v>
          </cell>
          <cell r="G23" t="str">
            <v>Yellow</v>
          </cell>
          <cell r="H23" t="str">
            <v>Semi-announced</v>
          </cell>
          <cell r="I23" t="str">
            <v>Tracked</v>
          </cell>
          <cell r="J23">
            <v>11243</v>
          </cell>
          <cell r="K23">
            <v>11244</v>
          </cell>
          <cell r="L23" t="str">
            <v>INR</v>
          </cell>
          <cell r="M23">
            <v>8.8944231966481269E-5</v>
          </cell>
          <cell r="N23" t="str">
            <v>BV</v>
          </cell>
          <cell r="O23">
            <v>45231</v>
          </cell>
          <cell r="P23" t="str">
            <v>N/A</v>
          </cell>
          <cell r="Q23">
            <v>0</v>
          </cell>
          <cell r="R23" t="str">
            <v>Yes</v>
          </cell>
          <cell r="S23">
            <v>0</v>
          </cell>
          <cell r="T23" t="str">
            <v xml:space="preserve">10th DAY OF EACH MONTH </v>
          </cell>
          <cell r="U23" t="str">
            <v>Bank Transfer</v>
          </cell>
          <cell r="V23">
            <v>45299</v>
          </cell>
          <cell r="W23">
            <v>482</v>
          </cell>
          <cell r="X23">
            <v>1287</v>
          </cell>
          <cell r="Y23">
            <v>1769</v>
          </cell>
          <cell r="Z23">
            <v>0</v>
          </cell>
          <cell r="AA23">
            <v>0</v>
          </cell>
          <cell r="AB23">
            <v>49</v>
          </cell>
          <cell r="AC23" t="str">
            <v xml:space="preserve">Workers  &amp; ICC committee </v>
          </cell>
          <cell r="AD23" t="str">
            <v>Latitude: 13° 4' 16.0" N 
Longitude:77° 27' 7.0" E</v>
          </cell>
          <cell r="AE23" t="str">
            <v>Worker Representatives</v>
          </cell>
        </row>
        <row r="24">
          <cell r="A24" t="str">
            <v>HE202_41</v>
          </cell>
          <cell r="B24" t="str">
            <v>Hela</v>
          </cell>
          <cell r="C24" t="str">
            <v>Mawathagama</v>
          </cell>
          <cell r="D24" t="str">
            <v>LK</v>
          </cell>
          <cell r="E24" t="str">
            <v>N/A</v>
          </cell>
          <cell r="F24">
            <v>45216</v>
          </cell>
          <cell r="G24" t="str">
            <v>Green</v>
          </cell>
          <cell r="H24" t="str">
            <v>Semi-announced</v>
          </cell>
          <cell r="I24" t="str">
            <v>Tracked</v>
          </cell>
          <cell r="J24">
            <v>16000</v>
          </cell>
          <cell r="K24">
            <v>33130</v>
          </cell>
          <cell r="L24" t="str">
            <v>LKR</v>
          </cell>
          <cell r="M24">
            <v>1.0706250000000002</v>
          </cell>
          <cell r="N24" t="str">
            <v>BV</v>
          </cell>
          <cell r="O24">
            <v>45170</v>
          </cell>
          <cell r="P24" t="str">
            <v>N/A</v>
          </cell>
          <cell r="Q24">
            <v>0</v>
          </cell>
          <cell r="R24" t="str">
            <v>yes</v>
          </cell>
          <cell r="S24">
            <v>0</v>
          </cell>
          <cell r="T24" t="str">
            <v>10th of the following month</v>
          </cell>
          <cell r="U24" t="str">
            <v>bank transfer</v>
          </cell>
          <cell r="V24">
            <v>45216</v>
          </cell>
          <cell r="W24">
            <v>210</v>
          </cell>
          <cell r="X24">
            <v>981</v>
          </cell>
          <cell r="Y24">
            <v>1191</v>
          </cell>
          <cell r="Z24">
            <v>0</v>
          </cell>
          <cell r="AA24">
            <v>0</v>
          </cell>
          <cell r="AB24">
            <v>0</v>
          </cell>
          <cell r="AC24" t="str">
            <v>Joint Consultative Committee</v>
          </cell>
          <cell r="AD24" t="str">
            <v xml:space="preserve">7.42851493343911, Longitude: 80.4568634959113. </v>
          </cell>
          <cell r="AE24" t="str">
            <v xml:space="preserve">Workers Union </v>
          </cell>
        </row>
        <row r="25">
          <cell r="A25" t="str">
            <v>HS501_01</v>
          </cell>
          <cell r="B25" t="str">
            <v>HS Fashion</v>
          </cell>
          <cell r="C25" t="str">
            <v>Hangzhou HS Fashion Corporation Ltd</v>
          </cell>
          <cell r="D25" t="str">
            <v>CN</v>
          </cell>
          <cell r="E25" t="str">
            <v>Zhejiang</v>
          </cell>
          <cell r="F25">
            <v>45644</v>
          </cell>
          <cell r="G25" t="str">
            <v>Yellow</v>
          </cell>
          <cell r="H25" t="str">
            <v>Semi-announced</v>
          </cell>
          <cell r="I25" t="str">
            <v>Tracked</v>
          </cell>
          <cell r="J25">
            <v>2490</v>
          </cell>
          <cell r="K25">
            <v>2490</v>
          </cell>
          <cell r="L25" t="str">
            <v>RMB</v>
          </cell>
          <cell r="M25">
            <v>0</v>
          </cell>
          <cell r="N25" t="str">
            <v>SD INTERNAL</v>
          </cell>
          <cell r="O25">
            <v>45597</v>
          </cell>
          <cell r="P25">
            <v>0.84</v>
          </cell>
          <cell r="Q25">
            <v>0</v>
          </cell>
          <cell r="R25">
            <v>0</v>
          </cell>
          <cell r="S25" t="str">
            <v xml:space="preserve">piece rate with hourly rate </v>
          </cell>
          <cell r="T25" t="str">
            <v>25th of follow month</v>
          </cell>
          <cell r="U25" t="str">
            <v>Bank transfer</v>
          </cell>
          <cell r="V25">
            <v>45644</v>
          </cell>
          <cell r="W25">
            <v>179</v>
          </cell>
          <cell r="X25">
            <v>467</v>
          </cell>
          <cell r="Y25">
            <v>646</v>
          </cell>
          <cell r="Z25">
            <v>632</v>
          </cell>
          <cell r="AA25">
            <v>0</v>
          </cell>
          <cell r="AB25">
            <v>0</v>
          </cell>
          <cell r="AC25" t="str">
            <v>worker committee</v>
          </cell>
          <cell r="AD25" t="str">
            <v>30°21’28’’ N, 120°5’39’’ E</v>
          </cell>
          <cell r="AE25">
            <v>0</v>
          </cell>
        </row>
        <row r="26">
          <cell r="A26" t="str">
            <v>HT501_01</v>
          </cell>
          <cell r="B26" t="str">
            <v>HT Fashion Co., Ltd</v>
          </cell>
          <cell r="C26" t="str">
            <v>HRX Fashion Co., Ltd</v>
          </cell>
          <cell r="D26" t="str">
            <v>CN</v>
          </cell>
          <cell r="E26" t="str">
            <v>Shandong</v>
          </cell>
          <cell r="F26">
            <v>45644</v>
          </cell>
          <cell r="G26" t="str">
            <v>Yellow</v>
          </cell>
          <cell r="H26" t="str">
            <v>Semi-announced</v>
          </cell>
          <cell r="I26" t="str">
            <v>Tracked</v>
          </cell>
          <cell r="J26">
            <v>1820</v>
          </cell>
          <cell r="K26">
            <v>2297</v>
          </cell>
          <cell r="L26" t="str">
            <v>RMB</v>
          </cell>
          <cell r="M26">
            <v>0.26208791208791204</v>
          </cell>
          <cell r="N26" t="str">
            <v>BV</v>
          </cell>
          <cell r="O26">
            <v>45566</v>
          </cell>
          <cell r="P26">
            <v>0.66</v>
          </cell>
          <cell r="Q26">
            <v>0</v>
          </cell>
          <cell r="R26">
            <v>0</v>
          </cell>
          <cell r="S26" t="str">
            <v xml:space="preserve">piece rate with hourly rate </v>
          </cell>
          <cell r="T26" t="str">
            <v>The end of each month</v>
          </cell>
          <cell r="U26" t="str">
            <v>Bank transfer</v>
          </cell>
          <cell r="V26">
            <v>45644</v>
          </cell>
          <cell r="W26">
            <v>61</v>
          </cell>
          <cell r="X26">
            <v>708</v>
          </cell>
          <cell r="Y26">
            <v>769</v>
          </cell>
          <cell r="Z26">
            <v>0</v>
          </cell>
          <cell r="AA26">
            <v>0</v>
          </cell>
          <cell r="AB26">
            <v>0</v>
          </cell>
          <cell r="AC26" t="str">
            <v>worker committee</v>
          </cell>
          <cell r="AD26" t="str">
            <v>35.777782, 116.486572.</v>
          </cell>
          <cell r="AE26" t="str">
            <v>worker committee</v>
          </cell>
        </row>
        <row r="27">
          <cell r="A27" t="str">
            <v>HT501_40</v>
          </cell>
          <cell r="B27" t="str">
            <v>HT Fashion Co., Ltd</v>
          </cell>
          <cell r="C27" t="str">
            <v>HT Fashion Wenshang Co., Ltd</v>
          </cell>
          <cell r="D27" t="str">
            <v>CN</v>
          </cell>
          <cell r="E27" t="str">
            <v>Shandong</v>
          </cell>
          <cell r="F27">
            <v>45132</v>
          </cell>
          <cell r="G27" t="str">
            <v>Yellow</v>
          </cell>
          <cell r="H27" t="str">
            <v>Semi-announced</v>
          </cell>
          <cell r="I27" t="str">
            <v>Tracked</v>
          </cell>
          <cell r="J27">
            <v>1700</v>
          </cell>
          <cell r="K27">
            <v>2696</v>
          </cell>
          <cell r="L27" t="str">
            <v>RMB</v>
          </cell>
          <cell r="M27">
            <v>0.58588235294117652</v>
          </cell>
          <cell r="N27" t="str">
            <v>BV</v>
          </cell>
          <cell r="O27">
            <v>45047</v>
          </cell>
          <cell r="P27">
            <v>0.55000000000000004</v>
          </cell>
          <cell r="Q27">
            <v>0</v>
          </cell>
          <cell r="R27">
            <v>0</v>
          </cell>
          <cell r="S27" t="str">
            <v xml:space="preserve">piece rate with hourly rate </v>
          </cell>
          <cell r="T27" t="str">
            <v>Before the end of following month</v>
          </cell>
          <cell r="U27" t="str">
            <v>Bank Transfer</v>
          </cell>
          <cell r="V27">
            <v>45132</v>
          </cell>
          <cell r="W27">
            <v>34</v>
          </cell>
          <cell r="X27">
            <v>411</v>
          </cell>
          <cell r="Y27">
            <v>445</v>
          </cell>
          <cell r="Z27">
            <v>0</v>
          </cell>
          <cell r="AA27">
            <v>0</v>
          </cell>
          <cell r="AB27">
            <v>0</v>
          </cell>
          <cell r="AC27" t="str">
            <v>worker committee</v>
          </cell>
          <cell r="AD27" t="str">
            <v>35°68′06′′N, 116°53′26′′E.</v>
          </cell>
          <cell r="AE27" t="str">
            <v>worker committee</v>
          </cell>
        </row>
        <row r="28">
          <cell r="A28" t="str">
            <v>IF501_01</v>
          </cell>
          <cell r="B28" t="str">
            <v>Isun</v>
          </cell>
          <cell r="C28" t="str">
            <v>Ningbo Isun Fashion Co.Ltd</v>
          </cell>
          <cell r="D28" t="str">
            <v>CN</v>
          </cell>
          <cell r="E28" t="str">
            <v>Zhejiang</v>
          </cell>
          <cell r="F28">
            <v>45210</v>
          </cell>
          <cell r="G28" t="str">
            <v>Yellow</v>
          </cell>
          <cell r="H28" t="str">
            <v>Semi-announced</v>
          </cell>
          <cell r="I28" t="str">
            <v>Tracked</v>
          </cell>
          <cell r="J28">
            <v>2070</v>
          </cell>
          <cell r="K28">
            <v>2091</v>
          </cell>
          <cell r="L28" t="str">
            <v>RMB</v>
          </cell>
          <cell r="M28">
            <v>1.0144927536231974E-2</v>
          </cell>
          <cell r="N28" t="str">
            <v>BV</v>
          </cell>
          <cell r="O28">
            <v>45139</v>
          </cell>
          <cell r="P28">
            <v>0.89</v>
          </cell>
          <cell r="Q28">
            <v>0</v>
          </cell>
          <cell r="R28" t="str">
            <v>Yes</v>
          </cell>
          <cell r="S28">
            <v>0</v>
          </cell>
          <cell r="T28" t="str">
            <v xml:space="preserve">24th of each month </v>
          </cell>
          <cell r="U28" t="str">
            <v>Bank transfer</v>
          </cell>
          <cell r="V28">
            <v>45210</v>
          </cell>
          <cell r="W28">
            <v>112</v>
          </cell>
          <cell r="X28">
            <v>303</v>
          </cell>
          <cell r="Y28">
            <v>415</v>
          </cell>
          <cell r="Z28">
            <v>116</v>
          </cell>
          <cell r="AA28">
            <v>0</v>
          </cell>
          <cell r="AB28">
            <v>0</v>
          </cell>
          <cell r="AC28" t="str">
            <v>worker committee</v>
          </cell>
          <cell r="AD28" t="str">
            <v>29°39’59’’ N, 121°26’7’’ E</v>
          </cell>
          <cell r="AE28" t="str">
            <v>worker committee</v>
          </cell>
        </row>
        <row r="29">
          <cell r="A29" t="str">
            <v>JN501_40</v>
          </cell>
          <cell r="B29" t="str">
            <v>Janlon</v>
          </cell>
          <cell r="C29" t="str">
            <v>Quanzhou Zhenglong Bags &amp; Garments</v>
          </cell>
          <cell r="D29" t="str">
            <v>CN</v>
          </cell>
          <cell r="E29" t="str">
            <v>Fujian</v>
          </cell>
          <cell r="F29">
            <v>45517</v>
          </cell>
          <cell r="G29" t="str">
            <v>Green</v>
          </cell>
          <cell r="H29" t="str">
            <v>Semi-announced</v>
          </cell>
          <cell r="I29" t="str">
            <v>Tracked</v>
          </cell>
          <cell r="J29">
            <v>1960</v>
          </cell>
          <cell r="K29">
            <v>3282</v>
          </cell>
          <cell r="L29" t="str">
            <v>RMB</v>
          </cell>
          <cell r="M29">
            <v>0.67448979591836733</v>
          </cell>
          <cell r="N29" t="str">
            <v>BV</v>
          </cell>
          <cell r="O29">
            <v>45444</v>
          </cell>
          <cell r="P29">
            <v>0.84230000000000005</v>
          </cell>
          <cell r="Q29">
            <v>0</v>
          </cell>
          <cell r="R29" t="str">
            <v>Yes</v>
          </cell>
          <cell r="S29">
            <v>0</v>
          </cell>
          <cell r="T29" t="str">
            <v>end of next month</v>
          </cell>
          <cell r="U29" t="str">
            <v>Bank transfer</v>
          </cell>
          <cell r="V29">
            <v>45517</v>
          </cell>
          <cell r="W29">
            <v>91</v>
          </cell>
          <cell r="X29">
            <v>110</v>
          </cell>
          <cell r="Y29">
            <v>201</v>
          </cell>
          <cell r="Z29">
            <v>180</v>
          </cell>
          <cell r="AA29">
            <v>0</v>
          </cell>
          <cell r="AB29">
            <v>0</v>
          </cell>
          <cell r="AC29" t="str">
            <v>worker committee</v>
          </cell>
          <cell r="AD29" t="str">
            <v>24°54’ 49” N, 118°30’ 17” E</v>
          </cell>
          <cell r="AE29" t="str">
            <v>worker committee</v>
          </cell>
        </row>
        <row r="30">
          <cell r="A30" t="str">
            <v>KA346_40</v>
          </cell>
          <cell r="B30" t="str">
            <v>Kaynak</v>
          </cell>
          <cell r="C30" t="str">
            <v>Kaynak Tekstil</v>
          </cell>
          <cell r="D30" t="str">
            <v>TR</v>
          </cell>
          <cell r="E30" t="str">
            <v>Denizli</v>
          </cell>
          <cell r="F30">
            <v>45332</v>
          </cell>
          <cell r="G30" t="str">
            <v>Green</v>
          </cell>
          <cell r="H30" t="str">
            <v>Semi-announced</v>
          </cell>
          <cell r="I30" t="str">
            <v>Tracked</v>
          </cell>
          <cell r="J30">
            <v>17002</v>
          </cell>
          <cell r="K30">
            <v>17969</v>
          </cell>
          <cell r="L30" t="str">
            <v>TL</v>
          </cell>
          <cell r="M30">
            <v>5.6875661686860424E-2</v>
          </cell>
          <cell r="N30" t="str">
            <v>SD INTERNAL</v>
          </cell>
          <cell r="O30">
            <v>45292</v>
          </cell>
          <cell r="P30" t="str">
            <v>N/A</v>
          </cell>
          <cell r="Q30">
            <v>0</v>
          </cell>
          <cell r="R30" t="str">
            <v>Yes</v>
          </cell>
          <cell r="S30">
            <v>0</v>
          </cell>
          <cell r="T30" t="str">
            <v>10th of each month</v>
          </cell>
          <cell r="U30" t="str">
            <v>Bank Transfer</v>
          </cell>
          <cell r="V30">
            <v>45332</v>
          </cell>
          <cell r="W30">
            <v>123</v>
          </cell>
          <cell r="X30">
            <v>206</v>
          </cell>
          <cell r="Y30">
            <v>329</v>
          </cell>
          <cell r="Z30">
            <v>0</v>
          </cell>
          <cell r="AA30">
            <v>2</v>
          </cell>
          <cell r="AB30">
            <v>0</v>
          </cell>
          <cell r="AC30" t="str">
            <v>Worker committee with worker representatives</v>
          </cell>
          <cell r="AD30" t="str">
            <v>37.81086 / 29.25501</v>
          </cell>
          <cell r="AE30" t="str">
            <v>Worker representative onsite.</v>
          </cell>
        </row>
        <row r="31">
          <cell r="A31" t="str">
            <v>LL501_01</v>
          </cell>
          <cell r="B31" t="str">
            <v>New Rimei</v>
          </cell>
          <cell r="C31" t="str">
            <v>Jiaxing New Rimei Fashion Co., Ltd</v>
          </cell>
          <cell r="D31" t="str">
            <v>CN</v>
          </cell>
          <cell r="E31" t="str">
            <v>Zhejiang</v>
          </cell>
          <cell r="F31">
            <v>45131</v>
          </cell>
          <cell r="G31" t="str">
            <v>Yellow</v>
          </cell>
          <cell r="H31" t="str">
            <v>Unannounced</v>
          </cell>
          <cell r="I31" t="str">
            <v>Tracked</v>
          </cell>
          <cell r="J31">
            <v>2070</v>
          </cell>
          <cell r="K31">
            <v>2070</v>
          </cell>
          <cell r="L31" t="str">
            <v>RMB</v>
          </cell>
          <cell r="M31">
            <v>0</v>
          </cell>
          <cell r="N31" t="str">
            <v>SGS</v>
          </cell>
          <cell r="O31">
            <v>45383</v>
          </cell>
          <cell r="P31">
            <v>0.71</v>
          </cell>
          <cell r="Q31" t="str">
            <v>Pure piece rate</v>
          </cell>
          <cell r="R31">
            <v>0</v>
          </cell>
          <cell r="S31">
            <v>0</v>
          </cell>
          <cell r="T31" t="str">
            <v>25th of the following month</v>
          </cell>
          <cell r="U31" t="str">
            <v>Bank transfer</v>
          </cell>
          <cell r="V31">
            <v>45131</v>
          </cell>
          <cell r="W31">
            <v>181</v>
          </cell>
          <cell r="X31">
            <v>445</v>
          </cell>
          <cell r="Y31">
            <v>626</v>
          </cell>
          <cell r="Z31">
            <v>370</v>
          </cell>
          <cell r="AA31">
            <v>0</v>
          </cell>
          <cell r="AB31">
            <v>0</v>
          </cell>
          <cell r="AC31" t="str">
            <v>Workers committee</v>
          </cell>
          <cell r="AD31" t="str">
            <v>30°41’40’’ N, 121°13’49’’ E</v>
          </cell>
          <cell r="AE31" t="str">
            <v>Workers committee</v>
          </cell>
        </row>
        <row r="32">
          <cell r="A32" t="str">
            <v>MA501_01</v>
          </cell>
          <cell r="B32" t="str">
            <v xml:space="preserve">Matrix Design and Industries Pvt Ltd </v>
          </cell>
          <cell r="C32" t="str">
            <v xml:space="preserve"> Matrix Design and Industries Pvt Ltd (Unit-197)</v>
          </cell>
          <cell r="D32" t="str">
            <v>IN</v>
          </cell>
          <cell r="E32" t="str">
            <v>Gurgaon</v>
          </cell>
          <cell r="F32">
            <v>45405</v>
          </cell>
          <cell r="G32" t="str">
            <v>Yellow</v>
          </cell>
          <cell r="H32" t="str">
            <v>Semi-announced</v>
          </cell>
          <cell r="I32" t="str">
            <v>Tracked</v>
          </cell>
          <cell r="J32">
            <v>10243</v>
          </cell>
          <cell r="K32">
            <v>10250</v>
          </cell>
          <cell r="L32" t="str">
            <v>INR</v>
          </cell>
          <cell r="M32">
            <v>6.8339353704960359E-4</v>
          </cell>
          <cell r="N32" t="str">
            <v>TRN</v>
          </cell>
          <cell r="O32">
            <v>44896</v>
          </cell>
          <cell r="P32" t="str">
            <v>N/A</v>
          </cell>
          <cell r="Q32">
            <v>0</v>
          </cell>
          <cell r="R32" t="str">
            <v>Yes</v>
          </cell>
          <cell r="S32">
            <v>0</v>
          </cell>
          <cell r="T32" t="str">
            <v xml:space="preserve">10th DAY OF EACH MONTH </v>
          </cell>
          <cell r="U32" t="str">
            <v>Bank Transfer</v>
          </cell>
          <cell r="V32">
            <v>45405</v>
          </cell>
          <cell r="W32">
            <v>535</v>
          </cell>
          <cell r="X32">
            <v>146</v>
          </cell>
          <cell r="Y32">
            <v>681</v>
          </cell>
          <cell r="Z32">
            <v>778</v>
          </cell>
          <cell r="AA32">
            <v>0</v>
          </cell>
          <cell r="AB32">
            <v>7</v>
          </cell>
          <cell r="AC32" t="str">
            <v xml:space="preserve">Workers  &amp; ICC committee </v>
          </cell>
          <cell r="AD32" t="str">
            <v>28°26'10.2" N 
77°00'00.2" E</v>
          </cell>
          <cell r="AE32" t="str">
            <v>Works Committee, Grievance Handling Committee, Sexual Harassment Prevention Committee, ✓ Canteen Committee, H&amp;S Committee</v>
          </cell>
        </row>
        <row r="33">
          <cell r="A33" t="str">
            <v>MA501_02</v>
          </cell>
          <cell r="B33" t="str">
            <v xml:space="preserve">Matrix Design and Industries Pvt Ltd </v>
          </cell>
          <cell r="C33" t="str">
            <v>Matrix Design and Industries Pvt Ltd  (Unit-2 )</v>
          </cell>
          <cell r="D33" t="str">
            <v>IN</v>
          </cell>
          <cell r="E33" t="str">
            <v>Gurgaon</v>
          </cell>
          <cell r="F33">
            <v>45454</v>
          </cell>
          <cell r="G33" t="str">
            <v>Green</v>
          </cell>
          <cell r="H33" t="str">
            <v>Semi-announced</v>
          </cell>
          <cell r="I33" t="str">
            <v>Tracked</v>
          </cell>
          <cell r="J33">
            <v>10532</v>
          </cell>
          <cell r="K33">
            <v>10535</v>
          </cell>
          <cell r="L33" t="str">
            <v>INR</v>
          </cell>
          <cell r="M33">
            <v>2.8484618306112708E-4</v>
          </cell>
          <cell r="N33" t="str">
            <v>BV</v>
          </cell>
          <cell r="O33">
            <v>45078</v>
          </cell>
          <cell r="P33" t="str">
            <v>N/A</v>
          </cell>
          <cell r="Q33">
            <v>0</v>
          </cell>
          <cell r="R33" t="str">
            <v>Yes</v>
          </cell>
          <cell r="S33">
            <v>0</v>
          </cell>
          <cell r="T33" t="str">
            <v>7th of each month</v>
          </cell>
          <cell r="U33" t="str">
            <v>Bank Transfer</v>
          </cell>
          <cell r="V33">
            <v>45454</v>
          </cell>
          <cell r="W33">
            <v>591</v>
          </cell>
          <cell r="X33">
            <v>442</v>
          </cell>
          <cell r="Y33">
            <v>1033</v>
          </cell>
          <cell r="Z33">
            <v>919</v>
          </cell>
          <cell r="AA33">
            <v>0</v>
          </cell>
          <cell r="AB33">
            <v>0</v>
          </cell>
          <cell r="AC33" t="str">
            <v xml:space="preserve">Workers  &amp; ICC committee </v>
          </cell>
          <cell r="AD33" t="str">
            <v>Latitude :28.4203 N 
Longitude: 76.9884E</v>
          </cell>
          <cell r="AE33" t="str">
            <v>Workers from minority communities  Sexual harassment Prevention committee Canteen  Committee</v>
          </cell>
        </row>
        <row r="34">
          <cell r="A34" t="str">
            <v>MEIF1_02</v>
          </cell>
          <cell r="B34" t="str">
            <v>Mei Fai Hats</v>
          </cell>
          <cell r="C34" t="str">
            <v>Foshan Nanhai Li Shui Mei Fai Hats Mfg</v>
          </cell>
          <cell r="D34" t="str">
            <v>CN</v>
          </cell>
          <cell r="E34" t="str">
            <v>Guangdong</v>
          </cell>
          <cell r="F34">
            <v>45603</v>
          </cell>
          <cell r="G34" t="str">
            <v>Yellow</v>
          </cell>
          <cell r="H34" t="str">
            <v>Semi-announced</v>
          </cell>
          <cell r="I34" t="str">
            <v>Tracked</v>
          </cell>
          <cell r="J34">
            <v>1900</v>
          </cell>
          <cell r="K34">
            <v>1913.71</v>
          </cell>
          <cell r="L34" t="str">
            <v>RMB</v>
          </cell>
          <cell r="M34">
            <v>7.2157894736841754E-3</v>
          </cell>
          <cell r="N34" t="str">
            <v>BV</v>
          </cell>
          <cell r="O34">
            <v>45536</v>
          </cell>
          <cell r="P34">
            <v>1</v>
          </cell>
          <cell r="Q34">
            <v>0</v>
          </cell>
          <cell r="R34" t="str">
            <v>Yes</v>
          </cell>
          <cell r="S34">
            <v>0</v>
          </cell>
          <cell r="T34" t="str">
            <v>30th of the following month</v>
          </cell>
          <cell r="U34" t="str">
            <v>Bank transfer</v>
          </cell>
          <cell r="V34">
            <v>45603</v>
          </cell>
          <cell r="W34">
            <v>21</v>
          </cell>
          <cell r="X34">
            <v>107</v>
          </cell>
          <cell r="Y34">
            <v>128</v>
          </cell>
          <cell r="Z34">
            <v>66</v>
          </cell>
          <cell r="AA34">
            <v>0</v>
          </cell>
          <cell r="AB34">
            <v>0</v>
          </cell>
          <cell r="AC34" t="str">
            <v>Workers committee</v>
          </cell>
          <cell r="AD34" t="str">
            <v>23º 9’ 54” N, 113º 8’ 31” E</v>
          </cell>
          <cell r="AE34" t="str">
            <v>Workers committee</v>
          </cell>
        </row>
        <row r="35">
          <cell r="A35" t="str">
            <v>KERE1_01</v>
          </cell>
          <cell r="B35" t="str">
            <v>Kerem Moda Tekstil Sanayi ve Ticaret AS</v>
          </cell>
          <cell r="C35" t="str">
            <v>Kerem Moda Tekstil Sanayi ve Ticaret AS</v>
          </cell>
          <cell r="D35" t="str">
            <v>TR</v>
          </cell>
          <cell r="E35" t="str">
            <v>Istanbul</v>
          </cell>
          <cell r="F35">
            <v>45332</v>
          </cell>
          <cell r="G35" t="str">
            <v>Yellow</v>
          </cell>
          <cell r="H35" t="str">
            <v>Semi-announced</v>
          </cell>
          <cell r="I35" t="str">
            <v>Tracked</v>
          </cell>
          <cell r="J35">
            <v>17002</v>
          </cell>
          <cell r="K35">
            <v>19616</v>
          </cell>
          <cell r="M35">
            <v>0.15374661804493583</v>
          </cell>
          <cell r="N35" t="str">
            <v>SD INTERNAL</v>
          </cell>
          <cell r="O35">
            <v>45292</v>
          </cell>
          <cell r="T35" t="str">
            <v>10th of each month</v>
          </cell>
          <cell r="U35" t="str">
            <v xml:space="preserve">Combined </v>
          </cell>
          <cell r="V35">
            <v>45332</v>
          </cell>
          <cell r="W35">
            <v>7</v>
          </cell>
          <cell r="X35">
            <v>20</v>
          </cell>
          <cell r="Y35">
            <v>27</v>
          </cell>
          <cell r="Z35">
            <v>0</v>
          </cell>
          <cell r="AA35">
            <v>2</v>
          </cell>
          <cell r="AB35">
            <v>0</v>
          </cell>
          <cell r="AC35" t="str">
            <v>Worker committee with worker representatives</v>
          </cell>
          <cell r="AE35" t="str">
            <v>Worker representative onsite.</v>
          </cell>
        </row>
        <row r="36">
          <cell r="A36" t="str">
            <v>MOD00_01</v>
          </cell>
          <cell r="B36" t="str">
            <v>MO-DE LINE Tekstil San. &amp; Ltd. Şti.</v>
          </cell>
          <cell r="C36" t="str">
            <v>Mo-De Line Tekstil Site 1</v>
          </cell>
          <cell r="D36" t="str">
            <v>TR</v>
          </cell>
          <cell r="E36" t="str">
            <v>Istanbul</v>
          </cell>
          <cell r="F36">
            <v>45332</v>
          </cell>
          <cell r="G36" t="str">
            <v>Yellow</v>
          </cell>
          <cell r="H36" t="str">
            <v>Semi-announced</v>
          </cell>
          <cell r="I36" t="str">
            <v>Tracked</v>
          </cell>
          <cell r="J36">
            <v>17002</v>
          </cell>
          <cell r="K36">
            <v>20739</v>
          </cell>
          <cell r="L36" t="str">
            <v>TL</v>
          </cell>
          <cell r="M36">
            <v>0.21979767086225155</v>
          </cell>
          <cell r="N36" t="str">
            <v>SD INTERNAL</v>
          </cell>
          <cell r="O36">
            <v>45292</v>
          </cell>
          <cell r="P36" t="str">
            <v>N/A</v>
          </cell>
          <cell r="Q36">
            <v>0</v>
          </cell>
          <cell r="R36" t="str">
            <v>Yes</v>
          </cell>
          <cell r="S36">
            <v>0</v>
          </cell>
          <cell r="T36" t="str">
            <v>5th of each month</v>
          </cell>
          <cell r="U36" t="str">
            <v>Bank Transfer</v>
          </cell>
          <cell r="V36">
            <v>45332</v>
          </cell>
          <cell r="W36">
            <v>42</v>
          </cell>
          <cell r="X36">
            <v>43</v>
          </cell>
          <cell r="Y36">
            <v>85</v>
          </cell>
          <cell r="Z36">
            <v>0</v>
          </cell>
          <cell r="AA36">
            <v>0</v>
          </cell>
          <cell r="AB36">
            <v>0</v>
          </cell>
          <cell r="AC36" t="str">
            <v>Worker committee with worker representatives</v>
          </cell>
          <cell r="AD36" t="str">
            <v>41°04'28.4"N 28°54'18.4"E</v>
          </cell>
          <cell r="AE36" t="str">
            <v>Worker representative onsite.</v>
          </cell>
        </row>
        <row r="37">
          <cell r="A37" t="str">
            <v>NE002_01</v>
          </cell>
          <cell r="B37" t="str">
            <v>Nesan</v>
          </cell>
          <cell r="C37" t="str">
            <v>Nesan Knitwear</v>
          </cell>
          <cell r="D37" t="str">
            <v>TR</v>
          </cell>
          <cell r="E37" t="str">
            <v>Istanbul</v>
          </cell>
          <cell r="F37">
            <v>45332</v>
          </cell>
          <cell r="G37" t="str">
            <v>Yellow</v>
          </cell>
          <cell r="H37" t="str">
            <v>Semi-announced</v>
          </cell>
          <cell r="I37" t="str">
            <v>Tracked</v>
          </cell>
          <cell r="J37">
            <v>17002</v>
          </cell>
          <cell r="K37">
            <v>22505</v>
          </cell>
          <cell r="L37" t="str">
            <v>TL</v>
          </cell>
          <cell r="M37">
            <v>0.32366780378778959</v>
          </cell>
          <cell r="N37" t="str">
            <v>SD INTERNAL</v>
          </cell>
          <cell r="O37">
            <v>45292</v>
          </cell>
          <cell r="P37" t="str">
            <v>N/A</v>
          </cell>
          <cell r="Q37">
            <v>0</v>
          </cell>
          <cell r="R37" t="str">
            <v>Yes</v>
          </cell>
          <cell r="S37">
            <v>0</v>
          </cell>
          <cell r="T37" t="str">
            <v>7th of each month</v>
          </cell>
          <cell r="U37" t="str">
            <v>Bank Transfer</v>
          </cell>
          <cell r="V37">
            <v>45332</v>
          </cell>
          <cell r="W37">
            <v>131</v>
          </cell>
          <cell r="X37">
            <v>55</v>
          </cell>
          <cell r="Y37">
            <v>186</v>
          </cell>
          <cell r="Z37">
            <v>0</v>
          </cell>
          <cell r="AA37">
            <v>0</v>
          </cell>
          <cell r="AB37">
            <v>0</v>
          </cell>
          <cell r="AC37" t="str">
            <v>Worker committee with worker representatives</v>
          </cell>
          <cell r="AD37" t="str">
            <v>41°04'32.1"N 28°47'54.5"E</v>
          </cell>
          <cell r="AE37" t="str">
            <v>Worker representative onsite.</v>
          </cell>
        </row>
        <row r="38">
          <cell r="A38" t="str">
            <v>NE002_41</v>
          </cell>
          <cell r="B38" t="str">
            <v>Nesan</v>
          </cell>
          <cell r="C38" t="str">
            <v xml:space="preserve">Nesan Duzce </v>
          </cell>
          <cell r="D38" t="str">
            <v>TR</v>
          </cell>
          <cell r="E38" t="str">
            <v>Duzce</v>
          </cell>
          <cell r="F38">
            <v>45332</v>
          </cell>
          <cell r="G38" t="str">
            <v>Green</v>
          </cell>
          <cell r="H38" t="str">
            <v>Semi-announced</v>
          </cell>
          <cell r="I38" t="str">
            <v>Tracked</v>
          </cell>
          <cell r="J38">
            <v>17002</v>
          </cell>
          <cell r="K38">
            <v>17656</v>
          </cell>
          <cell r="L38" t="str">
            <v>TL</v>
          </cell>
          <cell r="M38">
            <v>3.846606281613929E-2</v>
          </cell>
          <cell r="N38" t="str">
            <v>SD INTERNAL</v>
          </cell>
          <cell r="O38">
            <v>45292</v>
          </cell>
          <cell r="P38" t="str">
            <v>N/A</v>
          </cell>
          <cell r="Q38">
            <v>0</v>
          </cell>
          <cell r="R38" t="str">
            <v>Yes</v>
          </cell>
          <cell r="S38">
            <v>0</v>
          </cell>
          <cell r="T38" t="str">
            <v>7th  of each month</v>
          </cell>
          <cell r="U38" t="str">
            <v>Bank Transfer</v>
          </cell>
          <cell r="V38">
            <v>45332</v>
          </cell>
          <cell r="W38">
            <v>91</v>
          </cell>
          <cell r="X38">
            <v>163</v>
          </cell>
          <cell r="Y38">
            <v>254</v>
          </cell>
          <cell r="Z38">
            <v>0</v>
          </cell>
          <cell r="AA38">
            <v>0</v>
          </cell>
          <cell r="AB38">
            <v>0</v>
          </cell>
          <cell r="AC38" t="str">
            <v>Worker committee with worker representatives</v>
          </cell>
          <cell r="AD38" t="str">
            <v>40°48'10.9"N 31°13'56.6"E</v>
          </cell>
          <cell r="AE38" t="str">
            <v>Worker representative onsite.</v>
          </cell>
        </row>
        <row r="39">
          <cell r="A39" t="str">
            <v>NI504_41</v>
          </cell>
          <cell r="B39" t="str">
            <v>Ningbo Weikai</v>
          </cell>
          <cell r="C39" t="str">
            <v>Ningbo Weikai Garment</v>
          </cell>
          <cell r="D39" t="str">
            <v>CN</v>
          </cell>
          <cell r="E39" t="str">
            <v>Zhejiang</v>
          </cell>
          <cell r="F39">
            <v>44901</v>
          </cell>
          <cell r="G39" t="str">
            <v>Yellow</v>
          </cell>
          <cell r="H39" t="str">
            <v>Semi-announced</v>
          </cell>
          <cell r="I39" t="str">
            <v>Tracked</v>
          </cell>
          <cell r="J39">
            <v>2280</v>
          </cell>
          <cell r="K39">
            <v>2359</v>
          </cell>
          <cell r="L39" t="str">
            <v>RMB</v>
          </cell>
          <cell r="M39">
            <v>3.4649122807017596E-2</v>
          </cell>
          <cell r="N39" t="str">
            <v>BV</v>
          </cell>
          <cell r="O39">
            <v>44713</v>
          </cell>
          <cell r="P39">
            <v>0.76</v>
          </cell>
          <cell r="Q39">
            <v>0</v>
          </cell>
          <cell r="R39">
            <v>0</v>
          </cell>
          <cell r="S39" t="str">
            <v>piece rate with hourly rate</v>
          </cell>
          <cell r="T39" t="str">
            <v>The end of each month</v>
          </cell>
          <cell r="U39" t="str">
            <v>bank Transfer</v>
          </cell>
          <cell r="V39">
            <v>44901</v>
          </cell>
          <cell r="W39">
            <v>41</v>
          </cell>
          <cell r="X39">
            <v>107</v>
          </cell>
          <cell r="Y39">
            <v>148</v>
          </cell>
          <cell r="Z39">
            <v>111</v>
          </cell>
          <cell r="AA39">
            <v>0</v>
          </cell>
          <cell r="AB39">
            <v>0</v>
          </cell>
          <cell r="AC39" t="str">
            <v>Worker committee</v>
          </cell>
          <cell r="AD39" t="str">
            <v>29°47'24” N, 121°25'30” E</v>
          </cell>
          <cell r="AE39" t="str">
            <v>Worker committee</v>
          </cell>
        </row>
        <row r="40">
          <cell r="A40" t="str">
            <v>NO501_02</v>
          </cell>
          <cell r="B40" t="str">
            <v>Nor Lanka Manufacturing Ltd.</v>
          </cell>
          <cell r="C40" t="str">
            <v>Hasalaka</v>
          </cell>
          <cell r="D40" t="str">
            <v>LK</v>
          </cell>
          <cell r="E40" t="str">
            <v>N/A</v>
          </cell>
          <cell r="F40">
            <v>45288</v>
          </cell>
          <cell r="G40" t="str">
            <v>Green</v>
          </cell>
          <cell r="H40" t="str">
            <v>Semi-announced</v>
          </cell>
          <cell r="I40" t="str">
            <v>Tracked</v>
          </cell>
          <cell r="J40">
            <v>16000</v>
          </cell>
          <cell r="K40">
            <v>34564</v>
          </cell>
          <cell r="L40" t="str">
            <v>LKR</v>
          </cell>
          <cell r="M40">
            <v>1.1100000000000001</v>
          </cell>
          <cell r="N40" t="str">
            <v>BV</v>
          </cell>
          <cell r="O40">
            <v>45231</v>
          </cell>
          <cell r="P40" t="str">
            <v>N/A</v>
          </cell>
          <cell r="Q40">
            <v>0</v>
          </cell>
          <cell r="R40" t="str">
            <v>YES</v>
          </cell>
          <cell r="T40" t="str">
            <v>10th of the succeeding month</v>
          </cell>
          <cell r="U40" t="str">
            <v>Bank Transfer</v>
          </cell>
          <cell r="V40">
            <v>45288</v>
          </cell>
          <cell r="W40">
            <v>169</v>
          </cell>
          <cell r="X40">
            <v>541</v>
          </cell>
          <cell r="Y40">
            <v>710</v>
          </cell>
          <cell r="Z40">
            <v>0</v>
          </cell>
          <cell r="AA40">
            <v>0</v>
          </cell>
          <cell r="AB40">
            <v>7</v>
          </cell>
          <cell r="AC40" t="str">
            <v>Joint Consultative Committee &amp; parent Union</v>
          </cell>
          <cell r="AD40" t="str">
            <v>latitude 7.35457 &amp; longitude 80.95079</v>
          </cell>
          <cell r="AE40" t="str">
            <v>“Free Trade Zones &amp; General Services Employees Union</v>
          </cell>
        </row>
        <row r="41">
          <cell r="A41" t="str">
            <v>NO501_02</v>
          </cell>
          <cell r="B41" t="str">
            <v>Nor Lanka Manufacturing Ltd.</v>
          </cell>
          <cell r="C41" t="str">
            <v>Sumithra Garments (Pvt) Ltd - Weerakatiya</v>
          </cell>
          <cell r="D41" t="str">
            <v>LK</v>
          </cell>
          <cell r="E41" t="str">
            <v>N/A</v>
          </cell>
          <cell r="F41">
            <v>45322</v>
          </cell>
          <cell r="G41" t="str">
            <v>Green</v>
          </cell>
          <cell r="H41" t="str">
            <v>Semi-announced</v>
          </cell>
          <cell r="I41" t="str">
            <v>Tracked</v>
          </cell>
          <cell r="J41">
            <v>16000</v>
          </cell>
          <cell r="K41">
            <v>34917.01</v>
          </cell>
          <cell r="L41" t="str">
            <v>LKR</v>
          </cell>
          <cell r="M41">
            <v>1.1823131250000003</v>
          </cell>
          <cell r="N41" t="str">
            <v>BV</v>
          </cell>
          <cell r="O41">
            <v>45261</v>
          </cell>
          <cell r="P41" t="str">
            <v>N/A</v>
          </cell>
          <cell r="Q41">
            <v>0</v>
          </cell>
          <cell r="R41" t="str">
            <v>Yes</v>
          </cell>
          <cell r="S41">
            <v>0</v>
          </cell>
          <cell r="T41" t="str">
            <v>10th of the succeeding month</v>
          </cell>
          <cell r="U41" t="str">
            <v>bank transfer</v>
          </cell>
          <cell r="V41">
            <v>45322</v>
          </cell>
          <cell r="W41">
            <v>158</v>
          </cell>
          <cell r="X41">
            <v>951</v>
          </cell>
          <cell r="Y41">
            <v>1109</v>
          </cell>
          <cell r="Z41">
            <v>0</v>
          </cell>
          <cell r="AA41">
            <v>0</v>
          </cell>
          <cell r="AB41">
            <v>22</v>
          </cell>
          <cell r="AC41" t="str">
            <v>Joint Consultative Committee</v>
          </cell>
          <cell r="AD41">
            <v>0</v>
          </cell>
          <cell r="AE41" t="str">
            <v>“Free Trade Zones &amp; General Services Employees Union</v>
          </cell>
        </row>
        <row r="42">
          <cell r="A42" t="str">
            <v>NO501_18</v>
          </cell>
          <cell r="B42" t="str">
            <v>Nor Lanka Manufacturing Ltd.</v>
          </cell>
          <cell r="C42" t="str">
            <v>Sumithra Garments (Pvt) Ltd - Polgahawela</v>
          </cell>
          <cell r="D42" t="str">
            <v>LK</v>
          </cell>
          <cell r="E42" t="str">
            <v>POLGAHAWELA</v>
          </cell>
          <cell r="F42">
            <v>45520</v>
          </cell>
          <cell r="G42" t="str">
            <v>Green</v>
          </cell>
          <cell r="H42" t="str">
            <v>Semi-announced</v>
          </cell>
          <cell r="I42" t="str">
            <v>Tracked</v>
          </cell>
          <cell r="J42">
            <v>16000</v>
          </cell>
          <cell r="K42">
            <v>22500</v>
          </cell>
          <cell r="L42" t="str">
            <v>LKR</v>
          </cell>
          <cell r="M42">
            <v>0.40625</v>
          </cell>
          <cell r="N42" t="str">
            <v>BV</v>
          </cell>
          <cell r="O42">
            <v>44743</v>
          </cell>
          <cell r="P42" t="str">
            <v>N/A</v>
          </cell>
          <cell r="Q42">
            <v>0</v>
          </cell>
          <cell r="R42" t="str">
            <v>Yes</v>
          </cell>
          <cell r="S42">
            <v>0</v>
          </cell>
          <cell r="T42" t="str">
            <v>11th of the succeeding month</v>
          </cell>
          <cell r="U42" t="str">
            <v>Bank Transfer</v>
          </cell>
          <cell r="V42">
            <v>45520</v>
          </cell>
          <cell r="W42">
            <v>219</v>
          </cell>
          <cell r="X42">
            <v>774</v>
          </cell>
          <cell r="Y42">
            <v>993</v>
          </cell>
          <cell r="Z42">
            <v>0</v>
          </cell>
          <cell r="AA42">
            <v>0</v>
          </cell>
          <cell r="AB42">
            <v>9</v>
          </cell>
          <cell r="AC42" t="str">
            <v>Joint Consultative Committee</v>
          </cell>
          <cell r="AD42" t="str">
            <v>7.33025 &amp; longitude 80.31604</v>
          </cell>
          <cell r="AE42" t="str">
            <v>Joint Consultative Committee</v>
          </cell>
        </row>
        <row r="43">
          <cell r="A43" t="str">
            <v>NO502_01</v>
          </cell>
          <cell r="B43" t="str">
            <v>Norman</v>
          </cell>
          <cell r="C43" t="str">
            <v>Goods Plus (Cambodia) Manufacture</v>
          </cell>
          <cell r="D43" t="str">
            <v>KH</v>
          </cell>
          <cell r="E43" t="str">
            <v>Phnom Penh</v>
          </cell>
          <cell r="F43">
            <v>45541</v>
          </cell>
          <cell r="G43" t="str">
            <v>Yellow</v>
          </cell>
          <cell r="H43" t="str">
            <v>Semi-announced</v>
          </cell>
          <cell r="I43" t="str">
            <v>Tracked</v>
          </cell>
          <cell r="J43">
            <v>204</v>
          </cell>
          <cell r="K43">
            <v>273.41000000000003</v>
          </cell>
          <cell r="L43" t="str">
            <v>USD</v>
          </cell>
          <cell r="M43">
            <v>0.34024509803921577</v>
          </cell>
          <cell r="N43" t="str">
            <v>BV</v>
          </cell>
          <cell r="O43">
            <v>45474</v>
          </cell>
          <cell r="P43" t="str">
            <v>N/A</v>
          </cell>
          <cell r="Q43">
            <v>0</v>
          </cell>
          <cell r="R43" t="str">
            <v>Yes</v>
          </cell>
          <cell r="S43">
            <v>0</v>
          </cell>
          <cell r="T43" t="str">
            <v xml:space="preserve">Twice per month </v>
          </cell>
          <cell r="U43" t="str">
            <v>Cash</v>
          </cell>
          <cell r="V43">
            <v>45541</v>
          </cell>
          <cell r="W43">
            <v>312</v>
          </cell>
          <cell r="X43">
            <v>440</v>
          </cell>
          <cell r="Y43">
            <v>752</v>
          </cell>
          <cell r="Z43">
            <v>0</v>
          </cell>
          <cell r="AA43">
            <v>0</v>
          </cell>
          <cell r="AB43">
            <v>0</v>
          </cell>
          <cell r="AC43" t="str">
            <v>Shop Steward/ Worker Representative</v>
          </cell>
          <cell r="AD43" t="str">
            <v>11°29'34.2"N, 104°49'08.6"E</v>
          </cell>
          <cell r="AE43">
            <v>0</v>
          </cell>
        </row>
        <row r="44">
          <cell r="A44" t="str">
            <v>PAKT1_01</v>
          </cell>
          <cell r="B44" t="str">
            <v>Pak Tak (Kwong Tai) Knitting Fty Ltd.</v>
          </cell>
          <cell r="C44" t="str">
            <v>PAK TAK KWONG TAI KNITTING FTY-LMT</v>
          </cell>
          <cell r="D44" t="str">
            <v>CN</v>
          </cell>
          <cell r="E44" t="str">
            <v>Guangdong</v>
          </cell>
          <cell r="F44">
            <v>45457</v>
          </cell>
          <cell r="G44" t="str">
            <v>Yellow</v>
          </cell>
          <cell r="H44" t="str">
            <v>Unannounced</v>
          </cell>
          <cell r="I44" t="str">
            <v>Tracked</v>
          </cell>
          <cell r="J44">
            <v>1900</v>
          </cell>
          <cell r="K44">
            <v>1900</v>
          </cell>
          <cell r="L44" t="str">
            <v>RMB</v>
          </cell>
          <cell r="M44">
            <v>0</v>
          </cell>
          <cell r="N44" t="str">
            <v>BV</v>
          </cell>
          <cell r="O44">
            <v>45383</v>
          </cell>
          <cell r="P44">
            <v>0.7</v>
          </cell>
          <cell r="Q44">
            <v>0</v>
          </cell>
          <cell r="R44" t="str">
            <v>yes</v>
          </cell>
          <cell r="S44">
            <v>0</v>
          </cell>
          <cell r="T44" t="str">
            <v>end of the following month</v>
          </cell>
          <cell r="U44" t="str">
            <v>cash</v>
          </cell>
          <cell r="V44">
            <v>45457</v>
          </cell>
          <cell r="W44">
            <v>83</v>
          </cell>
          <cell r="X44">
            <v>191</v>
          </cell>
          <cell r="Y44">
            <v>274</v>
          </cell>
          <cell r="Z44">
            <v>218</v>
          </cell>
          <cell r="AA44">
            <v>0</v>
          </cell>
          <cell r="AB44">
            <v>0</v>
          </cell>
          <cell r="AC44" t="str">
            <v>Worker committee</v>
          </cell>
          <cell r="AD44" t="str">
            <v>23°1’ 43” N, 114°4’ 22” E</v>
          </cell>
          <cell r="AE44" t="str">
            <v>worker committee</v>
          </cell>
        </row>
        <row r="45">
          <cell r="A45" t="str">
            <v>CO456_42</v>
          </cell>
          <cell r="B45" t="str">
            <v>POND/B'Las</v>
          </cell>
          <cell r="C45" t="str">
            <v>SCAVI HUE COMPANY</v>
          </cell>
          <cell r="D45" t="str">
            <v>VN</v>
          </cell>
          <cell r="E45" t="str">
            <v>Thua Thien Hue (Region 3)</v>
          </cell>
          <cell r="F45">
            <v>45229</v>
          </cell>
          <cell r="G45" t="str">
            <v>Yellow</v>
          </cell>
          <cell r="H45" t="str">
            <v>Semi-announced</v>
          </cell>
          <cell r="I45" t="str">
            <v>Tracked</v>
          </cell>
          <cell r="J45">
            <v>3640000</v>
          </cell>
          <cell r="K45">
            <v>6262955</v>
          </cell>
          <cell r="L45" t="str">
            <v>VND</v>
          </cell>
          <cell r="M45">
            <v>0.720592032967033</v>
          </cell>
          <cell r="N45" t="str">
            <v>BV</v>
          </cell>
          <cell r="O45">
            <v>45170</v>
          </cell>
          <cell r="T45" t="str">
            <v xml:space="preserve">15th of the following month </v>
          </cell>
          <cell r="U45" t="str">
            <v>Bank Transfer</v>
          </cell>
          <cell r="V45">
            <v>45229</v>
          </cell>
          <cell r="W45">
            <v>1249</v>
          </cell>
          <cell r="X45">
            <v>4145</v>
          </cell>
          <cell r="Y45">
            <v>5394</v>
          </cell>
          <cell r="Z45">
            <v>3237</v>
          </cell>
          <cell r="AA45">
            <v>0</v>
          </cell>
          <cell r="AB45">
            <v>0</v>
          </cell>
          <cell r="AC45" t="str">
            <v>Trade union</v>
          </cell>
          <cell r="AD45" t="str">
            <v>16°34'33.87108"N, 107°23'13.00884"E</v>
          </cell>
          <cell r="AE45" t="str">
            <v>Trade union</v>
          </cell>
        </row>
        <row r="46">
          <cell r="A46" t="str">
            <v>QB501_01</v>
          </cell>
          <cell r="B46" t="str">
            <v>Quality And Beauty</v>
          </cell>
          <cell r="C46" t="str">
            <v>Quality and Beauty Garments Co., Ltd</v>
          </cell>
          <cell r="D46" t="str">
            <v>CN</v>
          </cell>
          <cell r="E46" t="str">
            <v>Shandong</v>
          </cell>
          <cell r="F46">
            <v>45211</v>
          </cell>
          <cell r="G46" t="str">
            <v>Yellow</v>
          </cell>
          <cell r="H46" t="str">
            <v>Semi-announced</v>
          </cell>
          <cell r="I46" t="str">
            <v>Tracked</v>
          </cell>
          <cell r="J46">
            <v>1900</v>
          </cell>
          <cell r="K46">
            <v>2645</v>
          </cell>
          <cell r="L46" t="str">
            <v>RMB</v>
          </cell>
          <cell r="M46">
            <v>0.39210526315789473</v>
          </cell>
          <cell r="N46" t="str">
            <v>SCSA</v>
          </cell>
          <cell r="O46">
            <v>45139</v>
          </cell>
          <cell r="P46">
            <v>0.67</v>
          </cell>
          <cell r="Q46">
            <v>0</v>
          </cell>
          <cell r="R46">
            <v>0</v>
          </cell>
          <cell r="S46" t="str">
            <v>piece rate with hourly rate</v>
          </cell>
          <cell r="T46" t="str">
            <v>end of the following month</v>
          </cell>
          <cell r="U46" t="str">
            <v>Bank transfer</v>
          </cell>
          <cell r="V46">
            <v>45211</v>
          </cell>
          <cell r="W46">
            <v>131</v>
          </cell>
          <cell r="X46">
            <v>519</v>
          </cell>
          <cell r="Y46">
            <v>650</v>
          </cell>
          <cell r="Z46">
            <v>0</v>
          </cell>
          <cell r="AA46">
            <v>0</v>
          </cell>
          <cell r="AB46">
            <v>0</v>
          </cell>
          <cell r="AC46" t="str">
            <v>worker commitee</v>
          </cell>
          <cell r="AD46" t="str">
            <v>36°24’ 37” N, 119°45’ 20” E</v>
          </cell>
          <cell r="AE46" t="str">
            <v>worker commitee</v>
          </cell>
        </row>
        <row r="47">
          <cell r="A47" t="str">
            <v>RICH1_01</v>
          </cell>
          <cell r="B47" t="str">
            <v>Richa Global Exports Pvt. Ltd</v>
          </cell>
          <cell r="C47" t="str">
            <v>Richa Global Exports Pvt. Ltd - Plot 232 Udyog Vihar</v>
          </cell>
          <cell r="D47" t="str">
            <v>IN</v>
          </cell>
          <cell r="E47" t="str">
            <v>Gurgaon</v>
          </cell>
          <cell r="F47">
            <v>45404</v>
          </cell>
          <cell r="G47" t="str">
            <v>Green</v>
          </cell>
          <cell r="H47" t="str">
            <v>Semi-announced</v>
          </cell>
          <cell r="I47" t="str">
            <v>Tracked</v>
          </cell>
          <cell r="J47">
            <v>10244</v>
          </cell>
          <cell r="K47">
            <v>10244</v>
          </cell>
          <cell r="L47" t="str">
            <v>INR</v>
          </cell>
          <cell r="M47">
            <v>0</v>
          </cell>
          <cell r="N47" t="str">
            <v>TRN</v>
          </cell>
          <cell r="O47">
            <v>44896</v>
          </cell>
          <cell r="P47" t="str">
            <v>N/A</v>
          </cell>
          <cell r="Q47">
            <v>0</v>
          </cell>
          <cell r="R47" t="str">
            <v>Yes</v>
          </cell>
          <cell r="S47">
            <v>0</v>
          </cell>
          <cell r="T47" t="str">
            <v>7th day of the month</v>
          </cell>
          <cell r="U47" t="str">
            <v>Bank Transfer</v>
          </cell>
          <cell r="V47">
            <v>45404</v>
          </cell>
          <cell r="W47">
            <v>1419</v>
          </cell>
          <cell r="X47">
            <v>243</v>
          </cell>
          <cell r="Y47">
            <v>1662</v>
          </cell>
          <cell r="Z47">
            <v>1617</v>
          </cell>
          <cell r="AA47">
            <v>0</v>
          </cell>
          <cell r="AB47">
            <v>0</v>
          </cell>
          <cell r="AC47" t="str">
            <v xml:space="preserve">Workers  &amp; ICC committee </v>
          </cell>
          <cell r="AD47" t="str">
            <v>Latitude: 28.50800N
Longitude: 77.0839
0 E</v>
          </cell>
          <cell r="AE47" t="str">
            <v>Sexual 
Harassment Prevention Committee</v>
          </cell>
        </row>
        <row r="48">
          <cell r="A48" t="str">
            <v>RICH1_03</v>
          </cell>
          <cell r="B48" t="str">
            <v>Richa Global Exports Pvt. Ltd</v>
          </cell>
          <cell r="C48" t="str">
            <v>Richa Global Exports Pvt. Ltd. - Unit 407 IMT Manesar</v>
          </cell>
          <cell r="D48" t="str">
            <v>IN</v>
          </cell>
          <cell r="E48" t="str">
            <v>Gurgaon</v>
          </cell>
          <cell r="F48">
            <v>45211</v>
          </cell>
          <cell r="G48" t="str">
            <v xml:space="preserve">Blue </v>
          </cell>
          <cell r="H48" t="str">
            <v>Semi-announced</v>
          </cell>
          <cell r="I48" t="str">
            <v>Tracked</v>
          </cell>
          <cell r="J48">
            <v>10662</v>
          </cell>
          <cell r="K48">
            <v>10671</v>
          </cell>
          <cell r="L48" t="str">
            <v>INR</v>
          </cell>
          <cell r="M48">
            <v>8.4411930219463471E-4</v>
          </cell>
          <cell r="N48" t="str">
            <v>BV</v>
          </cell>
          <cell r="O48">
            <v>45170</v>
          </cell>
          <cell r="P48" t="str">
            <v>N/A</v>
          </cell>
          <cell r="Q48">
            <v>0</v>
          </cell>
          <cell r="R48" t="str">
            <v>Yes</v>
          </cell>
          <cell r="S48">
            <v>0</v>
          </cell>
          <cell r="T48" t="str">
            <v>7th day of the month</v>
          </cell>
          <cell r="U48" t="str">
            <v>Bank Transfer</v>
          </cell>
          <cell r="V48">
            <v>45211</v>
          </cell>
          <cell r="W48">
            <v>1239</v>
          </cell>
          <cell r="X48">
            <v>132</v>
          </cell>
          <cell r="Y48">
            <v>1371</v>
          </cell>
          <cell r="Z48">
            <v>1155</v>
          </cell>
          <cell r="AA48">
            <v>0</v>
          </cell>
          <cell r="AB48">
            <v>106</v>
          </cell>
          <cell r="AC48" t="str">
            <v xml:space="preserve">Workers  &amp; ICC committee </v>
          </cell>
          <cell r="AD48" t="str">
            <v>- Latiturde - 28.379283, Longitude - 76.907057</v>
          </cell>
          <cell r="AE48" t="str">
            <v>Worker Representatives</v>
          </cell>
        </row>
        <row r="49">
          <cell r="A49" t="str">
            <v>RICH1_41</v>
          </cell>
          <cell r="B49" t="str">
            <v>Richa Global Exports Pvt. Ltd</v>
          </cell>
          <cell r="C49" t="str">
            <v>Richa Global Bangalore – Plot 309</v>
          </cell>
          <cell r="D49" t="str">
            <v>IN</v>
          </cell>
          <cell r="E49" t="str">
            <v>Bangalore</v>
          </cell>
          <cell r="F49">
            <v>44814</v>
          </cell>
          <cell r="G49" t="str">
            <v>Orange (1)</v>
          </cell>
          <cell r="H49" t="str">
            <v>Semi-announced</v>
          </cell>
          <cell r="I49" t="str">
            <v>Tracked</v>
          </cell>
          <cell r="J49">
            <v>10419.93072</v>
          </cell>
          <cell r="K49">
            <v>11456.716</v>
          </cell>
          <cell r="L49" t="str">
            <v>INR</v>
          </cell>
          <cell r="M49">
            <v>9.9500208577202542E-2</v>
          </cell>
          <cell r="N49" t="str">
            <v>BV</v>
          </cell>
          <cell r="O49">
            <v>44743</v>
          </cell>
          <cell r="P49" t="str">
            <v>N/A</v>
          </cell>
          <cell r="Q49">
            <v>0</v>
          </cell>
          <cell r="R49" t="str">
            <v>Yes</v>
          </cell>
          <cell r="S49">
            <v>0</v>
          </cell>
          <cell r="T49" t="str">
            <v>7th day of the month</v>
          </cell>
          <cell r="U49" t="str">
            <v>Bank Transfer</v>
          </cell>
          <cell r="V49">
            <v>44814</v>
          </cell>
          <cell r="W49">
            <v>537</v>
          </cell>
          <cell r="X49">
            <v>803</v>
          </cell>
          <cell r="Y49">
            <v>1340</v>
          </cell>
          <cell r="Z49">
            <v>0</v>
          </cell>
          <cell r="AA49">
            <v>0</v>
          </cell>
          <cell r="AB49">
            <v>0</v>
          </cell>
          <cell r="AC49" t="str">
            <v xml:space="preserve">Workers  &amp; ICC committee </v>
          </cell>
          <cell r="AD49" t="str">
            <v>12.783674N, 77.647060E</v>
          </cell>
          <cell r="AE49" t="str">
            <v>N/A</v>
          </cell>
        </row>
        <row r="50">
          <cell r="A50" t="str">
            <v>SC502_01</v>
          </cell>
          <cell r="B50" t="str">
            <v>Sumec Textile &amp; Light Industry Co., Ltd</v>
          </cell>
          <cell r="C50" t="str">
            <v>Nanjing Trust Garments Co., Ltd</v>
          </cell>
          <cell r="D50" t="str">
            <v>CN</v>
          </cell>
          <cell r="E50" t="str">
            <v>Jiangsu</v>
          </cell>
          <cell r="F50">
            <v>45651</v>
          </cell>
          <cell r="G50" t="str">
            <v>Yellow</v>
          </cell>
          <cell r="H50" t="str">
            <v>Semi-announced</v>
          </cell>
          <cell r="I50" t="str">
            <v>Tracked</v>
          </cell>
          <cell r="J50">
            <v>2490</v>
          </cell>
          <cell r="K50">
            <v>2588</v>
          </cell>
          <cell r="L50" t="str">
            <v>RMB</v>
          </cell>
          <cell r="M50">
            <v>3.9357429718875458E-2</v>
          </cell>
          <cell r="N50" t="str">
            <v>SCSA</v>
          </cell>
          <cell r="O50">
            <v>45566</v>
          </cell>
          <cell r="P50">
            <v>0.94969999999999999</v>
          </cell>
          <cell r="Q50">
            <v>0</v>
          </cell>
          <cell r="R50">
            <v>0</v>
          </cell>
          <cell r="S50" t="str">
            <v xml:space="preserve">piece rate with hourly rate </v>
          </cell>
          <cell r="T50" t="str">
            <v>end of the next month</v>
          </cell>
          <cell r="U50" t="str">
            <v>Bank Transfer</v>
          </cell>
          <cell r="V50">
            <v>45651</v>
          </cell>
          <cell r="W50">
            <v>70</v>
          </cell>
          <cell r="X50">
            <v>423</v>
          </cell>
          <cell r="Y50">
            <v>493</v>
          </cell>
          <cell r="Z50">
            <v>0</v>
          </cell>
          <cell r="AA50">
            <v>0</v>
          </cell>
          <cell r="AB50">
            <v>0</v>
          </cell>
          <cell r="AC50" t="str">
            <v>worker committee &amp; union</v>
          </cell>
          <cell r="AD50" t="str">
            <v>118.824478, 32.51569</v>
          </cell>
          <cell r="AE50" t="str">
            <v xml:space="preserve"> worker committee and union in the factory</v>
          </cell>
        </row>
        <row r="51">
          <cell r="A51" t="str">
            <v>SE501_40</v>
          </cell>
          <cell r="B51" t="str">
            <v>Sertim</v>
          </cell>
          <cell r="C51" t="str">
            <v xml:space="preserve">Sertim - Pinarhisar </v>
          </cell>
          <cell r="D51" t="str">
            <v>TR</v>
          </cell>
          <cell r="E51" t="str">
            <v>Kirklareli</v>
          </cell>
          <cell r="F51">
            <v>45332</v>
          </cell>
          <cell r="G51" t="str">
            <v>Green</v>
          </cell>
          <cell r="H51" t="str">
            <v>Semi-announced</v>
          </cell>
          <cell r="I51" t="str">
            <v>Tracked</v>
          </cell>
          <cell r="J51">
            <v>17002</v>
          </cell>
          <cell r="K51">
            <v>17241</v>
          </cell>
          <cell r="L51" t="str">
            <v>TL</v>
          </cell>
          <cell r="M51">
            <v>1.4057169744735809E-2</v>
          </cell>
          <cell r="N51" t="str">
            <v>SD INTERNAL</v>
          </cell>
          <cell r="O51">
            <v>45292</v>
          </cell>
          <cell r="P51" t="str">
            <v>N/A</v>
          </cell>
          <cell r="Q51">
            <v>0</v>
          </cell>
          <cell r="R51" t="str">
            <v>Yes</v>
          </cell>
          <cell r="S51">
            <v>0</v>
          </cell>
          <cell r="T51" t="str">
            <v>5th of each month</v>
          </cell>
          <cell r="U51" t="str">
            <v>Bank Transfer</v>
          </cell>
          <cell r="V51">
            <v>45332</v>
          </cell>
          <cell r="W51">
            <v>49</v>
          </cell>
          <cell r="X51">
            <v>210</v>
          </cell>
          <cell r="Y51">
            <v>259</v>
          </cell>
          <cell r="Z51">
            <v>0</v>
          </cell>
          <cell r="AA51">
            <v>0</v>
          </cell>
          <cell r="AB51">
            <v>0</v>
          </cell>
          <cell r="AC51" t="str">
            <v>Worker committee with worker representatives</v>
          </cell>
          <cell r="AD51" t="str">
            <v>y 41°37'04.3""N 27°31'32.4""E</v>
          </cell>
          <cell r="AE51" t="str">
            <v>Worker representative onsite.</v>
          </cell>
        </row>
        <row r="52">
          <cell r="A52" t="str">
            <v>SE501_41</v>
          </cell>
          <cell r="B52" t="str">
            <v>Sertim</v>
          </cell>
          <cell r="C52" t="str">
            <v xml:space="preserve">Sertim Tekstil - Merkez Istanbul </v>
          </cell>
          <cell r="D52" t="str">
            <v>TR</v>
          </cell>
          <cell r="E52" t="str">
            <v>Istanbul</v>
          </cell>
          <cell r="F52">
            <v>45332</v>
          </cell>
          <cell r="G52" t="str">
            <v xml:space="preserve">Blue </v>
          </cell>
          <cell r="H52" t="str">
            <v>Semi-announced</v>
          </cell>
          <cell r="I52" t="str">
            <v>Tracked</v>
          </cell>
          <cell r="J52">
            <v>17002</v>
          </cell>
          <cell r="K52">
            <v>19420</v>
          </cell>
          <cell r="L52" t="str">
            <v>TL</v>
          </cell>
          <cell r="M52">
            <v>0.14221856252205622</v>
          </cell>
          <cell r="N52" t="str">
            <v>SD INTERNAL</v>
          </cell>
          <cell r="O52">
            <v>45292</v>
          </cell>
          <cell r="P52" t="str">
            <v>N/A</v>
          </cell>
          <cell r="Q52">
            <v>0</v>
          </cell>
          <cell r="R52" t="str">
            <v>Yes</v>
          </cell>
          <cell r="S52">
            <v>0</v>
          </cell>
          <cell r="T52" t="str">
            <v>5th of each month</v>
          </cell>
          <cell r="U52" t="str">
            <v>Bank Transfer</v>
          </cell>
          <cell r="V52">
            <v>45332</v>
          </cell>
          <cell r="W52">
            <v>39</v>
          </cell>
          <cell r="X52">
            <v>30</v>
          </cell>
          <cell r="Y52">
            <v>69</v>
          </cell>
          <cell r="Z52">
            <v>0</v>
          </cell>
          <cell r="AA52">
            <v>0</v>
          </cell>
          <cell r="AB52">
            <v>0</v>
          </cell>
          <cell r="AC52" t="str">
            <v>Worker committee with worker representatives</v>
          </cell>
          <cell r="AD52" t="str">
            <v>y 41°37'04.3"N 27°31'32.4"E</v>
          </cell>
          <cell r="AE52" t="str">
            <v>Worker representative onsite.</v>
          </cell>
        </row>
        <row r="53">
          <cell r="A53" t="str">
            <v>SM501_43</v>
          </cell>
          <cell r="B53" t="str">
            <v>Smart Worldwide Development Co., Ltd.</v>
          </cell>
          <cell r="C53" t="str">
            <v>Berytos</v>
          </cell>
          <cell r="D53" t="str">
            <v>CN</v>
          </cell>
          <cell r="E53" t="str">
            <v>Fujian</v>
          </cell>
          <cell r="F53">
            <v>45191</v>
          </cell>
          <cell r="G53" t="str">
            <v>Yellow</v>
          </cell>
          <cell r="H53" t="str">
            <v>Semi-announced</v>
          </cell>
          <cell r="I53" t="str">
            <v>Tracked</v>
          </cell>
          <cell r="J53">
            <v>1960</v>
          </cell>
          <cell r="K53">
            <v>2037</v>
          </cell>
          <cell r="L53" t="str">
            <v>RMB</v>
          </cell>
          <cell r="M53">
            <v>3.9285714285714368E-2</v>
          </cell>
          <cell r="N53" t="str">
            <v>BV</v>
          </cell>
          <cell r="O53">
            <v>45139</v>
          </cell>
          <cell r="P53">
            <v>0.59</v>
          </cell>
          <cell r="Q53">
            <v>0</v>
          </cell>
          <cell r="R53">
            <v>0</v>
          </cell>
          <cell r="S53" t="str">
            <v>piece rate with hourly rate</v>
          </cell>
          <cell r="T53" t="str">
            <v>At or before the 15th of following month</v>
          </cell>
          <cell r="U53" t="str">
            <v>Bank transfer</v>
          </cell>
          <cell r="V53">
            <v>45191</v>
          </cell>
          <cell r="W53">
            <v>18</v>
          </cell>
          <cell r="X53">
            <v>56</v>
          </cell>
          <cell r="Y53">
            <v>74</v>
          </cell>
          <cell r="Z53">
            <v>47</v>
          </cell>
          <cell r="AA53">
            <v>0</v>
          </cell>
          <cell r="AB53">
            <v>0</v>
          </cell>
          <cell r="AC53" t="str">
            <v>worker commitee</v>
          </cell>
          <cell r="AD53" t="str">
            <v>24º 57’ 47”N, 118º 38’48”E</v>
          </cell>
          <cell r="AE53" t="str">
            <v>worker commitee</v>
          </cell>
        </row>
        <row r="54">
          <cell r="A54" t="str">
            <v>SM501_45</v>
          </cell>
          <cell r="B54" t="str">
            <v>Smart Worldwide Development Co., Ltd.</v>
          </cell>
          <cell r="C54" t="str">
            <v>Quanzhou Howen Shoes Co., Ltd.</v>
          </cell>
          <cell r="D54" t="str">
            <v>CN</v>
          </cell>
          <cell r="E54" t="str">
            <v>Fujian</v>
          </cell>
          <cell r="F54">
            <v>45519</v>
          </cell>
          <cell r="G54" t="str">
            <v>Yellow</v>
          </cell>
          <cell r="H54" t="str">
            <v>Pre-Approval Visit (remote)</v>
          </cell>
          <cell r="I54" t="str">
            <v>Tracked</v>
          </cell>
          <cell r="J54">
            <v>1960</v>
          </cell>
          <cell r="K54">
            <v>1960</v>
          </cell>
          <cell r="L54" t="str">
            <v>RMB</v>
          </cell>
          <cell r="M54">
            <v>0</v>
          </cell>
          <cell r="N54" t="str">
            <v>SD INTERNAL</v>
          </cell>
          <cell r="O54">
            <v>45444</v>
          </cell>
          <cell r="T54" t="str">
            <v>20th of the following month</v>
          </cell>
          <cell r="U54" t="str">
            <v>Bank Transfer</v>
          </cell>
          <cell r="V54">
            <v>45519</v>
          </cell>
          <cell r="W54">
            <v>11</v>
          </cell>
          <cell r="X54">
            <v>11</v>
          </cell>
          <cell r="Y54">
            <v>22</v>
          </cell>
          <cell r="Z54">
            <v>0</v>
          </cell>
          <cell r="AA54">
            <v>0</v>
          </cell>
          <cell r="AB54">
            <v>0</v>
          </cell>
          <cell r="AC54" t="str">
            <v>worker committee</v>
          </cell>
          <cell r="AD54" t="str">
            <v>28.55455 N, 132.08353 E</v>
          </cell>
          <cell r="AE54" t="str">
            <v>worker committee</v>
          </cell>
        </row>
        <row r="55">
          <cell r="A55" t="str">
            <v>SM502_01</v>
          </cell>
          <cell r="B55" t="str">
            <v>Sam Fashion Co., Ltd.</v>
          </cell>
          <cell r="C55" t="str">
            <v>Jiaxing Sam Fashion Co., Ltd.</v>
          </cell>
          <cell r="D55" t="str">
            <v>CN</v>
          </cell>
          <cell r="E55" t="str">
            <v>Zhejiang</v>
          </cell>
          <cell r="F55">
            <v>45083</v>
          </cell>
          <cell r="G55" t="str">
            <v>Orange (1)</v>
          </cell>
          <cell r="H55" t="str">
            <v>Semi-announced</v>
          </cell>
          <cell r="I55" t="str">
            <v>Tracked</v>
          </cell>
          <cell r="J55">
            <v>2070</v>
          </cell>
          <cell r="K55">
            <v>2070</v>
          </cell>
          <cell r="L55" t="str">
            <v>RMB</v>
          </cell>
          <cell r="M55">
            <v>0</v>
          </cell>
          <cell r="N55" t="str">
            <v>SCSA</v>
          </cell>
          <cell r="O55">
            <v>44866</v>
          </cell>
          <cell r="P55">
            <v>1</v>
          </cell>
          <cell r="Q55">
            <v>0</v>
          </cell>
          <cell r="R55" t="str">
            <v>yes</v>
          </cell>
          <cell r="S55">
            <v>0</v>
          </cell>
          <cell r="T55" t="str">
            <v>end of the following month</v>
          </cell>
          <cell r="U55" t="str">
            <v>Bank transfer</v>
          </cell>
          <cell r="V55">
            <v>45083</v>
          </cell>
          <cell r="W55">
            <v>491</v>
          </cell>
          <cell r="X55">
            <v>726</v>
          </cell>
          <cell r="Y55">
            <v>1217</v>
          </cell>
          <cell r="Z55">
            <v>0</v>
          </cell>
          <cell r="AA55">
            <v>0</v>
          </cell>
          <cell r="AB55">
            <v>0</v>
          </cell>
          <cell r="AC55" t="str">
            <v>worker commitee</v>
          </cell>
          <cell r="AD55" t="str">
            <v>30°40’46’’ N, 120°31’6’’ E</v>
          </cell>
          <cell r="AE55" t="str">
            <v>worker commitee</v>
          </cell>
        </row>
        <row r="56">
          <cell r="A56" t="str">
            <v>SA503_43</v>
          </cell>
          <cell r="B56" t="str">
            <v xml:space="preserve">Saniyo HK Co Ltd </v>
          </cell>
          <cell r="C56" t="str">
            <v>Xiamen Fei Fei Bag Manufacturing Co., Ltd</v>
          </cell>
          <cell r="D56" t="str">
            <v>CN</v>
          </cell>
          <cell r="E56" t="str">
            <v>Fujian</v>
          </cell>
          <cell r="F56">
            <v>45436</v>
          </cell>
          <cell r="G56" t="str">
            <v>Yellow</v>
          </cell>
          <cell r="H56" t="str">
            <v>Pre-Approval Visit (remote)</v>
          </cell>
          <cell r="I56" t="str">
            <v>Tracked</v>
          </cell>
          <cell r="J56">
            <v>2030</v>
          </cell>
          <cell r="K56">
            <v>2200</v>
          </cell>
          <cell r="L56" t="str">
            <v>RMB</v>
          </cell>
          <cell r="M56">
            <v>8.3743842364532028E-2</v>
          </cell>
          <cell r="N56" t="str">
            <v>LRQA</v>
          </cell>
          <cell r="O56">
            <v>45352</v>
          </cell>
          <cell r="T56" t="str">
            <v>15th of the following month</v>
          </cell>
          <cell r="U56" t="str">
            <v>Bank Transfer</v>
          </cell>
          <cell r="V56">
            <v>45436</v>
          </cell>
          <cell r="W56">
            <v>61</v>
          </cell>
          <cell r="X56">
            <v>298</v>
          </cell>
          <cell r="Y56">
            <v>359</v>
          </cell>
          <cell r="Z56">
            <v>0</v>
          </cell>
          <cell r="AA56">
            <v>0</v>
          </cell>
          <cell r="AB56">
            <v>0</v>
          </cell>
          <cell r="AC56" t="str">
            <v>worker committee</v>
          </cell>
          <cell r="AD56" t="str">
            <v xml:space="preserve">24.3149N, 118.020E </v>
          </cell>
          <cell r="AE56" t="str">
            <v>worker committee</v>
          </cell>
        </row>
        <row r="57">
          <cell r="A57" t="str">
            <v>SUP1_40</v>
          </cell>
          <cell r="B57" t="str">
            <v>Super Overseas</v>
          </cell>
          <cell r="C57" t="str">
            <v>Super Overseas B16</v>
          </cell>
          <cell r="D57" t="str">
            <v>IN</v>
          </cell>
          <cell r="E57" t="str">
            <v>Noida</v>
          </cell>
          <cell r="F57">
            <v>45488</v>
          </cell>
          <cell r="G57" t="str">
            <v>Yellow</v>
          </cell>
          <cell r="H57" t="str">
            <v>Semi-announced</v>
          </cell>
          <cell r="I57" t="str">
            <v>Tracked</v>
          </cell>
          <cell r="J57">
            <v>10089</v>
          </cell>
          <cell r="K57">
            <v>10089</v>
          </cell>
          <cell r="L57" t="str">
            <v>INR</v>
          </cell>
          <cell r="M57">
            <v>0</v>
          </cell>
          <cell r="N57" t="str">
            <v>BV</v>
          </cell>
          <cell r="O57">
            <v>45078</v>
          </cell>
          <cell r="P57" t="str">
            <v>N/A</v>
          </cell>
          <cell r="Q57">
            <v>0</v>
          </cell>
          <cell r="R57" t="str">
            <v>Yes</v>
          </cell>
          <cell r="S57">
            <v>0</v>
          </cell>
          <cell r="T57" t="str">
            <v>7th day of the month</v>
          </cell>
          <cell r="U57" t="str">
            <v>Bank Transfer</v>
          </cell>
          <cell r="V57">
            <v>45488</v>
          </cell>
          <cell r="W57">
            <v>978</v>
          </cell>
          <cell r="X57">
            <v>212</v>
          </cell>
          <cell r="Y57">
            <v>1190</v>
          </cell>
          <cell r="Z57">
            <v>925</v>
          </cell>
          <cell r="AA57">
            <v>0</v>
          </cell>
          <cell r="AB57">
            <v>804</v>
          </cell>
          <cell r="AC57" t="str">
            <v xml:space="preserve">Workers  &amp; ICC committee </v>
          </cell>
          <cell r="AD57" t="str">
            <v xml:space="preserve">28.3153 N, 77.24'8 E </v>
          </cell>
          <cell r="AE57" t="str">
            <v>N/A</v>
          </cell>
        </row>
        <row r="58">
          <cell r="A58" t="str">
            <v>TA501_40</v>
          </cell>
          <cell r="B58" t="str">
            <v>Tangerine Design PVT LTD</v>
          </cell>
          <cell r="C58" t="str">
            <v>Tangerine Design Pvt. Ltd. - Plot 09 (Belts)</v>
          </cell>
          <cell r="D58" t="str">
            <v>IN</v>
          </cell>
          <cell r="E58" t="str">
            <v>Gurgaon</v>
          </cell>
          <cell r="F58">
            <v>45544</v>
          </cell>
          <cell r="G58" t="str">
            <v>Yellow</v>
          </cell>
          <cell r="H58" t="str">
            <v>Semi-announced</v>
          </cell>
          <cell r="I58" t="str">
            <v>Tracked</v>
          </cell>
          <cell r="J58">
            <v>10533</v>
          </cell>
          <cell r="K58">
            <v>10533</v>
          </cell>
          <cell r="L58" t="str">
            <v>INR</v>
          </cell>
          <cell r="M58">
            <v>0</v>
          </cell>
          <cell r="N58" t="str">
            <v>TRN</v>
          </cell>
          <cell r="O58">
            <v>45108</v>
          </cell>
          <cell r="P58" t="str">
            <v>N/A</v>
          </cell>
          <cell r="Q58">
            <v>0</v>
          </cell>
          <cell r="R58" t="str">
            <v>Yes</v>
          </cell>
          <cell r="S58">
            <v>0</v>
          </cell>
          <cell r="T58" t="str">
            <v>7th day of the month</v>
          </cell>
          <cell r="U58" t="str">
            <v>Bank Transfer</v>
          </cell>
          <cell r="V58">
            <v>45544</v>
          </cell>
          <cell r="W58">
            <v>1124</v>
          </cell>
          <cell r="X58">
            <v>102</v>
          </cell>
          <cell r="Y58">
            <v>1226</v>
          </cell>
          <cell r="Z58">
            <v>954</v>
          </cell>
          <cell r="AA58">
            <v>0</v>
          </cell>
          <cell r="AB58">
            <v>0</v>
          </cell>
          <cell r="AC58" t="str">
            <v xml:space="preserve">Workers  &amp; ICC committee </v>
          </cell>
          <cell r="AD58" t="str">
            <v>Latitude28021’22.7376North
Longitude76055’52.2336” East</v>
          </cell>
          <cell r="AE58" t="str">
            <v xml:space="preserve"> sexual harassment and ICC committee</v>
          </cell>
        </row>
        <row r="59">
          <cell r="A59" t="str">
            <v>TAHA_01</v>
          </cell>
          <cell r="B59" t="str">
            <v>Talu</v>
          </cell>
          <cell r="C59" t="str">
            <v>Talu Tekstil San. ve Tic. A.s./Adapazari Sakarya (Farkli)</v>
          </cell>
          <cell r="D59" t="str">
            <v>TR</v>
          </cell>
          <cell r="E59" t="str">
            <v>Sakarya</v>
          </cell>
          <cell r="F59">
            <v>45332</v>
          </cell>
          <cell r="G59" t="str">
            <v>Green</v>
          </cell>
          <cell r="H59" t="str">
            <v>Semi-announced</v>
          </cell>
          <cell r="I59" t="str">
            <v>Tracked</v>
          </cell>
          <cell r="J59">
            <v>17002</v>
          </cell>
          <cell r="K59">
            <v>17432</v>
          </cell>
          <cell r="L59" t="str">
            <v>TL</v>
          </cell>
          <cell r="M59">
            <v>2.5291142218562435E-2</v>
          </cell>
          <cell r="N59" t="str">
            <v>SD INTERNAL</v>
          </cell>
          <cell r="O59">
            <v>45292</v>
          </cell>
          <cell r="P59" t="str">
            <v>N/A</v>
          </cell>
          <cell r="Q59">
            <v>0</v>
          </cell>
          <cell r="R59" t="str">
            <v>Yes</v>
          </cell>
          <cell r="S59">
            <v>0</v>
          </cell>
          <cell r="T59" t="str">
            <v>5th of each month</v>
          </cell>
          <cell r="U59" t="str">
            <v>Bank Transfer</v>
          </cell>
          <cell r="V59">
            <v>45332</v>
          </cell>
          <cell r="W59">
            <v>70</v>
          </cell>
          <cell r="X59">
            <v>706</v>
          </cell>
          <cell r="Y59">
            <v>776</v>
          </cell>
          <cell r="Z59">
            <v>0</v>
          </cell>
          <cell r="AA59">
            <v>0</v>
          </cell>
          <cell r="AB59">
            <v>0</v>
          </cell>
          <cell r="AC59" t="str">
            <v>Worker committee with worker representatives</v>
          </cell>
          <cell r="AD59" t="str">
            <v>40°43'18.6"N 30°24'32.1"E</v>
          </cell>
          <cell r="AE59" t="str">
            <v>Worker representative onsite.</v>
          </cell>
        </row>
        <row r="60">
          <cell r="A60" t="str">
            <v>TAHA_02</v>
          </cell>
          <cell r="B60" t="str">
            <v>Talu</v>
          </cell>
          <cell r="C60" t="str">
            <v xml:space="preserve">Talu Tekstil Malatya </v>
          </cell>
          <cell r="D60" t="str">
            <v>TR</v>
          </cell>
          <cell r="E60" t="str">
            <v>Malatya</v>
          </cell>
          <cell r="F60">
            <v>45332</v>
          </cell>
          <cell r="G60" t="str">
            <v>Green</v>
          </cell>
          <cell r="H60" t="str">
            <v>Semi-announced</v>
          </cell>
          <cell r="I60" t="str">
            <v>Tracked</v>
          </cell>
          <cell r="J60">
            <v>17002</v>
          </cell>
          <cell r="K60">
            <v>17207</v>
          </cell>
          <cell r="L60" t="str">
            <v>TL</v>
          </cell>
          <cell r="M60">
            <v>1.2057405011175248E-2</v>
          </cell>
          <cell r="N60" t="str">
            <v>SD INTERNAL</v>
          </cell>
          <cell r="O60">
            <v>45292</v>
          </cell>
          <cell r="P60" t="str">
            <v>N/A</v>
          </cell>
          <cell r="Q60">
            <v>0</v>
          </cell>
          <cell r="R60" t="str">
            <v>Yes</v>
          </cell>
          <cell r="S60">
            <v>0</v>
          </cell>
          <cell r="T60" t="str">
            <v>5th of each month</v>
          </cell>
          <cell r="U60" t="str">
            <v>Bank Transfer</v>
          </cell>
          <cell r="V60">
            <v>45332</v>
          </cell>
          <cell r="W60">
            <v>443</v>
          </cell>
          <cell r="X60">
            <v>340</v>
          </cell>
          <cell r="Y60">
            <v>783</v>
          </cell>
          <cell r="Z60">
            <v>0</v>
          </cell>
          <cell r="AA60">
            <v>0</v>
          </cell>
          <cell r="AB60">
            <v>0</v>
          </cell>
          <cell r="AC60" t="str">
            <v>Worker committee with worker representatives</v>
          </cell>
          <cell r="AD60" t="str">
            <v>38°20'56.9"N 38°10'24.7"E</v>
          </cell>
          <cell r="AE60" t="str">
            <v>Worker representative onsite.</v>
          </cell>
        </row>
        <row r="61">
          <cell r="A61" t="str">
            <v>TAHA1_03</v>
          </cell>
          <cell r="B61" t="str">
            <v>Talu</v>
          </cell>
          <cell r="C61" t="str">
            <v>Talu Tekstil San. ve Tic. A.s./Geyve</v>
          </cell>
          <cell r="D61" t="str">
            <v>TR</v>
          </cell>
          <cell r="E61" t="str">
            <v>Sakarya</v>
          </cell>
          <cell r="F61">
            <v>45332</v>
          </cell>
          <cell r="G61" t="str">
            <v xml:space="preserve">Blue </v>
          </cell>
          <cell r="H61" t="str">
            <v>Semi-announced</v>
          </cell>
          <cell r="I61" t="str">
            <v>Tracked</v>
          </cell>
          <cell r="J61">
            <v>17002</v>
          </cell>
          <cell r="K61">
            <v>17302</v>
          </cell>
          <cell r="L61" t="str">
            <v>TL</v>
          </cell>
          <cell r="M61">
            <v>1.7644982943183063E-2</v>
          </cell>
          <cell r="N61" t="str">
            <v>SD INTERNAL</v>
          </cell>
          <cell r="O61">
            <v>45292</v>
          </cell>
          <cell r="P61" t="str">
            <v>N/A</v>
          </cell>
          <cell r="Q61">
            <v>0</v>
          </cell>
          <cell r="R61" t="str">
            <v>Yes</v>
          </cell>
          <cell r="S61">
            <v>0</v>
          </cell>
          <cell r="T61" t="str">
            <v>5th &amp; 11th of each month</v>
          </cell>
          <cell r="U61" t="str">
            <v>Bank Transfer</v>
          </cell>
          <cell r="V61">
            <v>45332</v>
          </cell>
          <cell r="W61">
            <v>21</v>
          </cell>
          <cell r="X61">
            <v>168</v>
          </cell>
          <cell r="Y61">
            <v>189</v>
          </cell>
          <cell r="Z61">
            <v>0</v>
          </cell>
          <cell r="AA61">
            <v>0</v>
          </cell>
          <cell r="AB61">
            <v>0</v>
          </cell>
          <cell r="AC61" t="str">
            <v>Worker committee with worker representatives</v>
          </cell>
          <cell r="AD61" t="str">
            <v>40°30'06.9"N 30°16'39.7"E</v>
          </cell>
          <cell r="AE61" t="str">
            <v>Worker representative onsite.</v>
          </cell>
        </row>
        <row r="62">
          <cell r="A62" t="str">
            <v>TAHA1_40</v>
          </cell>
          <cell r="B62" t="str">
            <v>Talu</v>
          </cell>
          <cell r="C62" t="str">
            <v>Talu Tekstil 2 (Cutting Site)</v>
          </cell>
          <cell r="D62" t="str">
            <v>TR</v>
          </cell>
          <cell r="E62" t="str">
            <v>Sakarya</v>
          </cell>
          <cell r="F62">
            <v>45332</v>
          </cell>
          <cell r="G62" t="str">
            <v xml:space="preserve">Blue </v>
          </cell>
          <cell r="H62" t="str">
            <v>Semi-announced</v>
          </cell>
          <cell r="I62" t="str">
            <v>Tracked</v>
          </cell>
          <cell r="J62">
            <v>17002</v>
          </cell>
          <cell r="K62">
            <v>17900</v>
          </cell>
          <cell r="L62" t="str">
            <v>TL</v>
          </cell>
          <cell r="M62">
            <v>5.2817315609928306E-2</v>
          </cell>
          <cell r="N62" t="str">
            <v>SD INTERNAL</v>
          </cell>
          <cell r="O62">
            <v>45292</v>
          </cell>
          <cell r="P62" t="str">
            <v>N/A</v>
          </cell>
          <cell r="Q62">
            <v>0</v>
          </cell>
          <cell r="R62" t="str">
            <v>Yes</v>
          </cell>
          <cell r="S62">
            <v>0</v>
          </cell>
          <cell r="T62" t="str">
            <v>5th of each month</v>
          </cell>
          <cell r="U62" t="str">
            <v>Bank Transfer</v>
          </cell>
          <cell r="V62">
            <v>45332</v>
          </cell>
          <cell r="W62">
            <v>76</v>
          </cell>
          <cell r="X62">
            <v>66</v>
          </cell>
          <cell r="Y62">
            <v>142</v>
          </cell>
          <cell r="Z62">
            <v>0</v>
          </cell>
          <cell r="AA62">
            <v>0</v>
          </cell>
          <cell r="AB62">
            <v>0</v>
          </cell>
          <cell r="AC62" t="str">
            <v>Worker committee with worker representatives</v>
          </cell>
          <cell r="AD62" t="str">
            <v>40°43'06.8"N 30°23'21.3"E</v>
          </cell>
          <cell r="AE62" t="str">
            <v>Worker representative onsite.</v>
          </cell>
        </row>
        <row r="63">
          <cell r="A63" t="str">
            <v>TD001_01</v>
          </cell>
          <cell r="B63" t="str">
            <v>Tandem Orme San. Dis. Tic. Ltd. Sti.</v>
          </cell>
          <cell r="C63" t="str">
            <v>T2/Tandem Orme San. Dis. Tic. Ltd. Sti. - Duzce Branch</v>
          </cell>
          <cell r="D63" t="str">
            <v>TR</v>
          </cell>
          <cell r="E63" t="str">
            <v>Duzce</v>
          </cell>
          <cell r="F63">
            <v>45332</v>
          </cell>
          <cell r="G63" t="str">
            <v>Yellow</v>
          </cell>
          <cell r="H63" t="str">
            <v>Semi-announced</v>
          </cell>
          <cell r="I63" t="str">
            <v>Tracked</v>
          </cell>
          <cell r="J63">
            <v>17002</v>
          </cell>
          <cell r="K63">
            <v>17429</v>
          </cell>
          <cell r="L63" t="str">
            <v>TL</v>
          </cell>
          <cell r="M63">
            <v>2.5114692389130777E-2</v>
          </cell>
          <cell r="N63" t="str">
            <v>SD INTERNAL</v>
          </cell>
          <cell r="O63">
            <v>45292</v>
          </cell>
          <cell r="P63" t="str">
            <v>N/A</v>
          </cell>
          <cell r="Q63">
            <v>0</v>
          </cell>
          <cell r="R63" t="str">
            <v>Yes</v>
          </cell>
          <cell r="S63">
            <v>0</v>
          </cell>
          <cell r="T63" t="str">
            <v>10th of each month</v>
          </cell>
          <cell r="U63" t="str">
            <v>Bank Transfer</v>
          </cell>
          <cell r="V63">
            <v>45332</v>
          </cell>
          <cell r="W63">
            <v>26</v>
          </cell>
          <cell r="X63">
            <v>141</v>
          </cell>
          <cell r="Y63">
            <v>167</v>
          </cell>
          <cell r="Z63">
            <v>0</v>
          </cell>
          <cell r="AA63">
            <v>0</v>
          </cell>
          <cell r="AB63">
            <v>0</v>
          </cell>
          <cell r="AC63" t="str">
            <v>Worker committee with worker representatives</v>
          </cell>
          <cell r="AD63" t="str">
            <v>40.80303; 31.23866</v>
          </cell>
          <cell r="AE63" t="str">
            <v>Worker representative onsite.</v>
          </cell>
        </row>
        <row r="64">
          <cell r="A64" t="str">
            <v>TD001_02</v>
          </cell>
          <cell r="B64" t="str">
            <v>Tandem Orme San. Dis. Tic. Ltd. Sti.</v>
          </cell>
          <cell r="C64" t="str">
            <v>T2/Tandem Orme San. Dis. Tic. Ltd. Sti. - Istanbul Branch</v>
          </cell>
          <cell r="D64" t="str">
            <v>TR</v>
          </cell>
          <cell r="E64" t="str">
            <v>Istanbul</v>
          </cell>
          <cell r="F64">
            <v>45332</v>
          </cell>
          <cell r="G64" t="str">
            <v>Yellow</v>
          </cell>
          <cell r="H64" t="str">
            <v>Semi-announced</v>
          </cell>
          <cell r="I64" t="str">
            <v>Tracked</v>
          </cell>
          <cell r="J64">
            <v>17002</v>
          </cell>
          <cell r="K64">
            <v>20635</v>
          </cell>
          <cell r="L64" t="str">
            <v>TL</v>
          </cell>
          <cell r="M64">
            <v>0.2136807434419481</v>
          </cell>
          <cell r="N64" t="str">
            <v>SD INTERNAL</v>
          </cell>
          <cell r="O64">
            <v>45292</v>
          </cell>
          <cell r="P64" t="str">
            <v>N/A</v>
          </cell>
          <cell r="Q64">
            <v>0</v>
          </cell>
          <cell r="R64" t="str">
            <v>Yes</v>
          </cell>
          <cell r="S64">
            <v>0</v>
          </cell>
          <cell r="T64" t="str">
            <v>10th of each month</v>
          </cell>
          <cell r="U64" t="str">
            <v xml:space="preserve">Combined </v>
          </cell>
          <cell r="V64">
            <v>45332</v>
          </cell>
          <cell r="W64">
            <v>45</v>
          </cell>
          <cell r="X64">
            <v>22</v>
          </cell>
          <cell r="Y64">
            <v>67</v>
          </cell>
          <cell r="Z64">
            <v>0</v>
          </cell>
          <cell r="AA64">
            <v>0</v>
          </cell>
          <cell r="AB64">
            <v>0</v>
          </cell>
          <cell r="AC64" t="str">
            <v>Worker committee with worker representatives</v>
          </cell>
          <cell r="AD64" t="str">
            <v>41.05853; 28.64614</v>
          </cell>
          <cell r="AE64" t="str">
            <v>Worker representative onsite.</v>
          </cell>
        </row>
        <row r="65">
          <cell r="A65" t="str">
            <v>TR112_40</v>
          </cell>
          <cell r="B65" t="str">
            <v>Trikotek</v>
          </cell>
          <cell r="C65" t="str">
            <v>Trikotek Malatya</v>
          </cell>
          <cell r="D65" t="str">
            <v>TR</v>
          </cell>
          <cell r="E65" t="str">
            <v>Istanbul</v>
          </cell>
          <cell r="F65">
            <v>45332</v>
          </cell>
          <cell r="G65" t="str">
            <v>Yellow</v>
          </cell>
          <cell r="H65" t="str">
            <v>Semi-announced</v>
          </cell>
          <cell r="I65" t="str">
            <v>Tracked</v>
          </cell>
          <cell r="J65">
            <v>17002</v>
          </cell>
          <cell r="K65">
            <v>18010</v>
          </cell>
          <cell r="L65" t="str">
            <v>TL</v>
          </cell>
          <cell r="M65">
            <v>5.9287142689095296E-2</v>
          </cell>
          <cell r="N65" t="str">
            <v>SD INTERNAL</v>
          </cell>
          <cell r="O65">
            <v>45292</v>
          </cell>
          <cell r="P65" t="str">
            <v>N/A</v>
          </cell>
          <cell r="Q65">
            <v>0</v>
          </cell>
          <cell r="R65" t="str">
            <v>Yes</v>
          </cell>
          <cell r="S65">
            <v>0</v>
          </cell>
          <cell r="T65" t="str">
            <v>5th of each month</v>
          </cell>
          <cell r="U65" t="str">
            <v>Bank Transfer</v>
          </cell>
          <cell r="V65">
            <v>45332</v>
          </cell>
          <cell r="W65">
            <v>214</v>
          </cell>
          <cell r="X65">
            <v>105</v>
          </cell>
          <cell r="Y65">
            <v>319</v>
          </cell>
          <cell r="Z65">
            <v>0</v>
          </cell>
          <cell r="AA65">
            <v>0</v>
          </cell>
          <cell r="AB65">
            <v>0</v>
          </cell>
          <cell r="AC65" t="str">
            <v>Worker committee with worker representatives</v>
          </cell>
          <cell r="AD65" t="str">
            <v>Latitude: 38°20'25.1"N 
Longitude: 38°10'47.8"E</v>
          </cell>
          <cell r="AE65" t="str">
            <v>Worker representative onsite.</v>
          </cell>
        </row>
        <row r="66">
          <cell r="A66" t="str">
            <v>TT501_01</v>
          </cell>
          <cell r="B66" t="str">
            <v>Trend Setters International</v>
          </cell>
          <cell r="C66" t="str">
            <v>Trend Setters International Plot 11</v>
          </cell>
          <cell r="D66" t="str">
            <v>IN</v>
          </cell>
          <cell r="E66" t="str">
            <v>Gurgaon</v>
          </cell>
          <cell r="F66">
            <v>45306</v>
          </cell>
          <cell r="G66" t="str">
            <v>Green</v>
          </cell>
          <cell r="H66" t="str">
            <v>Semi-announced</v>
          </cell>
          <cell r="I66" t="str">
            <v>Tracked</v>
          </cell>
          <cell r="J66">
            <v>10061</v>
          </cell>
          <cell r="K66">
            <v>10665</v>
          </cell>
          <cell r="L66" t="str">
            <v>INR</v>
          </cell>
          <cell r="M66">
            <v>6.0033793857469542E-2</v>
          </cell>
          <cell r="N66" t="str">
            <v>BV</v>
          </cell>
          <cell r="O66">
            <v>45261</v>
          </cell>
          <cell r="P66" t="str">
            <v>N/A</v>
          </cell>
          <cell r="Q66">
            <v>0</v>
          </cell>
          <cell r="R66" t="str">
            <v>Yes</v>
          </cell>
          <cell r="S66">
            <v>0</v>
          </cell>
          <cell r="T66" t="str">
            <v>7th day of the month</v>
          </cell>
          <cell r="U66" t="str">
            <v>Bank Transfer</v>
          </cell>
          <cell r="V66">
            <v>45306</v>
          </cell>
          <cell r="W66">
            <v>779</v>
          </cell>
          <cell r="X66">
            <v>211</v>
          </cell>
          <cell r="Y66">
            <v>990</v>
          </cell>
          <cell r="Z66">
            <v>781</v>
          </cell>
          <cell r="AA66">
            <v>0</v>
          </cell>
          <cell r="AB66">
            <v>472</v>
          </cell>
          <cell r="AC66" t="str">
            <v xml:space="preserve">Workers  &amp; ICC committee </v>
          </cell>
          <cell r="AD66">
            <v>0</v>
          </cell>
          <cell r="AE66" t="str">
            <v>N/A</v>
          </cell>
        </row>
        <row r="67">
          <cell r="A67" t="str">
            <v>WI452_40</v>
          </cell>
          <cell r="B67" t="str">
            <v>Win India</v>
          </cell>
          <cell r="C67" t="str">
            <v>Win India Patravakkam</v>
          </cell>
          <cell r="D67" t="str">
            <v>IN</v>
          </cell>
          <cell r="E67" t="str">
            <v>Chennai</v>
          </cell>
          <cell r="F67">
            <v>45330</v>
          </cell>
          <cell r="G67" t="str">
            <v>Green</v>
          </cell>
          <cell r="H67" t="str">
            <v>Semi-announced</v>
          </cell>
          <cell r="I67" t="str">
            <v>Tracked</v>
          </cell>
          <cell r="J67">
            <v>10003</v>
          </cell>
          <cell r="K67">
            <v>10003</v>
          </cell>
          <cell r="L67" t="str">
            <v>INR</v>
          </cell>
          <cell r="M67">
            <v>0</v>
          </cell>
          <cell r="N67" t="str">
            <v>BV</v>
          </cell>
          <cell r="O67">
            <v>45292</v>
          </cell>
          <cell r="P67" t="str">
            <v>N/A</v>
          </cell>
          <cell r="Q67">
            <v>0</v>
          </cell>
          <cell r="R67" t="str">
            <v>Yes</v>
          </cell>
          <cell r="S67">
            <v>0</v>
          </cell>
          <cell r="T67" t="str">
            <v>7th day of the month</v>
          </cell>
          <cell r="U67" t="str">
            <v>Bank Transfer</v>
          </cell>
          <cell r="V67">
            <v>45330</v>
          </cell>
          <cell r="W67">
            <v>106</v>
          </cell>
          <cell r="X67">
            <v>356</v>
          </cell>
          <cell r="Y67">
            <v>462</v>
          </cell>
          <cell r="Z67">
            <v>0</v>
          </cell>
          <cell r="AA67">
            <v>0</v>
          </cell>
          <cell r="AB67">
            <v>2</v>
          </cell>
          <cell r="AC67" t="str">
            <v xml:space="preserve">Workers  &amp; ICC committee </v>
          </cell>
          <cell r="AD67" t="str">
            <v xml:space="preserve">Latitude - 13.1085, Longitude - 80.17611 </v>
          </cell>
          <cell r="AE67" t="str">
            <v>N/A</v>
          </cell>
        </row>
        <row r="68">
          <cell r="A68" t="str">
            <v>WIN01_40</v>
          </cell>
          <cell r="B68" t="str">
            <v xml:space="preserve">Winterquilts </v>
          </cell>
          <cell r="C68" t="str">
            <v>Lankapura Apparel (Pvt) Ltd.</v>
          </cell>
          <cell r="D68" t="str">
            <v>LK</v>
          </cell>
          <cell r="E68" t="str">
            <v>N/A</v>
          </cell>
          <cell r="F68">
            <v>45629</v>
          </cell>
          <cell r="G68" t="str">
            <v>Green</v>
          </cell>
          <cell r="H68" t="str">
            <v>Social audit</v>
          </cell>
          <cell r="I68" t="str">
            <v>Tracked</v>
          </cell>
          <cell r="J68">
            <v>16000</v>
          </cell>
          <cell r="K68">
            <v>28739</v>
          </cell>
          <cell r="L68" t="str">
            <v>LKR</v>
          </cell>
          <cell r="M68">
            <v>0.79618750000000005</v>
          </cell>
          <cell r="N68" t="str">
            <v>BV</v>
          </cell>
          <cell r="O68">
            <v>45231</v>
          </cell>
          <cell r="P68" t="str">
            <v>N/A</v>
          </cell>
          <cell r="Q68">
            <v>0</v>
          </cell>
          <cell r="R68" t="str">
            <v>Yes</v>
          </cell>
          <cell r="S68">
            <v>0</v>
          </cell>
          <cell r="T68" t="str">
            <v>10th of the following month</v>
          </cell>
          <cell r="U68" t="str">
            <v>Bank Transfer</v>
          </cell>
          <cell r="V68">
            <v>45629</v>
          </cell>
          <cell r="W68">
            <v>15</v>
          </cell>
          <cell r="X68">
            <v>571</v>
          </cell>
          <cell r="Y68">
            <v>586</v>
          </cell>
          <cell r="Z68">
            <v>0</v>
          </cell>
          <cell r="AA68">
            <v>0</v>
          </cell>
          <cell r="AB68">
            <v>10</v>
          </cell>
          <cell r="AC68" t="str">
            <v>Joint Consultative Committee</v>
          </cell>
          <cell r="AD68" t="str">
            <v>e 8.08404 &amp; longitude 81.02545:</v>
          </cell>
          <cell r="AE68" t="str">
            <v>Trade union</v>
          </cell>
        </row>
        <row r="69">
          <cell r="A69" t="str">
            <v>WS501_40</v>
          </cell>
          <cell r="B69" t="str">
            <v>Welon Sport &amp; Fashion Group Limited</v>
          </cell>
          <cell r="C69" t="str">
            <v>Foshan Haiyuanfa Garment Co</v>
          </cell>
          <cell r="D69" t="str">
            <v>CN</v>
          </cell>
          <cell r="E69" t="str">
            <v>Guangdong</v>
          </cell>
          <cell r="F69">
            <v>45454</v>
          </cell>
          <cell r="G69" t="str">
            <v>Orange (1)</v>
          </cell>
          <cell r="H69" t="str">
            <v>Semi-announced</v>
          </cell>
          <cell r="I69" t="str">
            <v>Tracked</v>
          </cell>
          <cell r="J69">
            <v>1900</v>
          </cell>
          <cell r="K69">
            <v>1950</v>
          </cell>
          <cell r="L69" t="str">
            <v>RMB</v>
          </cell>
          <cell r="M69">
            <v>2.6315789473684292E-2</v>
          </cell>
          <cell r="N69" t="str">
            <v>SCSA</v>
          </cell>
          <cell r="O69">
            <v>45383</v>
          </cell>
          <cell r="P69">
            <v>0.87</v>
          </cell>
          <cell r="Q69">
            <v>0</v>
          </cell>
          <cell r="R69" t="str">
            <v>Yes</v>
          </cell>
          <cell r="S69">
            <v>0</v>
          </cell>
          <cell r="T69" t="str">
            <v>30th of the next month</v>
          </cell>
          <cell r="U69" t="str">
            <v>Bank Transfer</v>
          </cell>
          <cell r="V69">
            <v>45454</v>
          </cell>
          <cell r="W69">
            <v>21</v>
          </cell>
          <cell r="X69">
            <v>65</v>
          </cell>
          <cell r="Y69">
            <v>86</v>
          </cell>
          <cell r="Z69">
            <v>0</v>
          </cell>
          <cell r="AA69">
            <v>0</v>
          </cell>
          <cell r="AB69">
            <v>0</v>
          </cell>
          <cell r="AC69" t="str">
            <v>Wokers committee &amp; Health and safety committee</v>
          </cell>
          <cell r="AD69" t="str">
            <v>22°51′7″N, 113°3′39″E</v>
          </cell>
          <cell r="AE69" t="str">
            <v>Wokers committee &amp; Health and safety committee</v>
          </cell>
        </row>
        <row r="70">
          <cell r="A70" t="str">
            <v>YA501_03</v>
          </cell>
          <cell r="B70" t="str">
            <v xml:space="preserve">Yantai Cherry </v>
          </cell>
          <cell r="C70" t="str">
            <v>Ji Ning Aisi Garments Co. Ltd</v>
          </cell>
          <cell r="D70" t="str">
            <v>CN</v>
          </cell>
          <cell r="E70" t="str">
            <v>Shandong</v>
          </cell>
          <cell r="F70">
            <v>45448</v>
          </cell>
          <cell r="G70" t="str">
            <v>Yellow</v>
          </cell>
          <cell r="H70" t="str">
            <v>Unannounced</v>
          </cell>
          <cell r="I70" t="str">
            <v>Tracked</v>
          </cell>
          <cell r="J70">
            <v>1820</v>
          </cell>
          <cell r="K70">
            <v>1935</v>
          </cell>
          <cell r="L70" t="str">
            <v>RMB</v>
          </cell>
          <cell r="M70">
            <v>6.3186813186813184E-2</v>
          </cell>
          <cell r="N70" t="str">
            <v>BV</v>
          </cell>
          <cell r="O70">
            <v>45383</v>
          </cell>
          <cell r="P70">
            <v>0.65</v>
          </cell>
          <cell r="Q70">
            <v>0</v>
          </cell>
          <cell r="R70">
            <v>0</v>
          </cell>
          <cell r="S70" t="str">
            <v>piece rate with hourly rate</v>
          </cell>
          <cell r="T70" t="str">
            <v>end of the next month</v>
          </cell>
          <cell r="U70" t="str">
            <v>Bank Transfer</v>
          </cell>
          <cell r="V70">
            <v>45448</v>
          </cell>
          <cell r="W70">
            <v>51</v>
          </cell>
          <cell r="X70">
            <v>554</v>
          </cell>
          <cell r="Y70">
            <v>605</v>
          </cell>
          <cell r="Z70">
            <v>0</v>
          </cell>
          <cell r="AA70">
            <v>0</v>
          </cell>
          <cell r="AB70">
            <v>0</v>
          </cell>
          <cell r="AC70" t="str">
            <v>worker committee</v>
          </cell>
          <cell r="AD70" t="str">
            <v>35°41’ 52” N, 116°28’ 54” E</v>
          </cell>
          <cell r="AE70" t="str">
            <v>worker committee</v>
          </cell>
        </row>
        <row r="71">
          <cell r="A71" t="str">
            <v>ZE501_01</v>
          </cell>
          <cell r="B71" t="str">
            <v>Elle</v>
          </cell>
          <cell r="C71" t="str">
            <v>Rudong Knitit Fashion Co Ltd</v>
          </cell>
          <cell r="D71" t="str">
            <v>CN</v>
          </cell>
          <cell r="E71" t="str">
            <v>Jiangsu</v>
          </cell>
          <cell r="F71">
            <v>45588</v>
          </cell>
          <cell r="G71" t="str">
            <v>Yellow</v>
          </cell>
          <cell r="H71" t="str">
            <v>Semi-announced</v>
          </cell>
          <cell r="I71" t="str">
            <v>Tracked</v>
          </cell>
          <cell r="J71">
            <v>2260</v>
          </cell>
          <cell r="K71">
            <v>2260</v>
          </cell>
          <cell r="L71" t="str">
            <v>RMB</v>
          </cell>
          <cell r="M71">
            <v>0</v>
          </cell>
          <cell r="N71" t="str">
            <v>BV</v>
          </cell>
          <cell r="O71">
            <v>45536</v>
          </cell>
          <cell r="P71">
            <v>1</v>
          </cell>
          <cell r="Q71" t="str">
            <v>Pure piece rate</v>
          </cell>
          <cell r="R71">
            <v>0</v>
          </cell>
          <cell r="S71">
            <v>0</v>
          </cell>
          <cell r="T71" t="str">
            <v>20th of next month</v>
          </cell>
          <cell r="U71" t="str">
            <v>Bank Transfer</v>
          </cell>
          <cell r="V71">
            <v>45588</v>
          </cell>
          <cell r="W71">
            <v>18</v>
          </cell>
          <cell r="X71">
            <v>77</v>
          </cell>
          <cell r="Y71">
            <v>95</v>
          </cell>
          <cell r="Z71">
            <v>2</v>
          </cell>
          <cell r="AA71">
            <v>0</v>
          </cell>
          <cell r="AB71">
            <v>0</v>
          </cell>
          <cell r="AC71" t="str">
            <v>worker committee</v>
          </cell>
          <cell r="AD71" t="str">
            <v>32.351168 N, 121.160662 E</v>
          </cell>
          <cell r="AE71" t="str">
            <v>worker committee</v>
          </cell>
        </row>
        <row r="72">
          <cell r="A72" t="str">
            <v>SC502_45</v>
          </cell>
          <cell r="B72" t="str">
            <v>Sumec Textile &amp; Light Industry Co., Ltd</v>
          </cell>
          <cell r="C72" t="str">
            <v>Henan Sumec Garment Technology Development Co. Ltd</v>
          </cell>
          <cell r="D72" t="str">
            <v>CN</v>
          </cell>
          <cell r="E72" t="str">
            <v>Henan</v>
          </cell>
          <cell r="F72">
            <v>45574</v>
          </cell>
          <cell r="G72" t="str">
            <v>Conditionally Yellow</v>
          </cell>
          <cell r="H72" t="str">
            <v>Semi-announced</v>
          </cell>
          <cell r="I72" t="str">
            <v>Tracked</v>
          </cell>
          <cell r="J72">
            <v>2000</v>
          </cell>
          <cell r="K72">
            <v>2689.12</v>
          </cell>
          <cell r="L72" t="str">
            <v>RMB</v>
          </cell>
          <cell r="M72">
            <v>0.34455999999999998</v>
          </cell>
          <cell r="N72" t="str">
            <v>SCSA</v>
          </cell>
          <cell r="O72">
            <v>45505</v>
          </cell>
          <cell r="T72" t="str">
            <v>End of each month for previous pay period</v>
          </cell>
          <cell r="U72" t="str">
            <v>Bank Transfer</v>
          </cell>
          <cell r="V72">
            <v>45574</v>
          </cell>
          <cell r="W72">
            <v>57</v>
          </cell>
          <cell r="X72">
            <v>530</v>
          </cell>
          <cell r="Y72">
            <v>587</v>
          </cell>
          <cell r="Z72">
            <v>0</v>
          </cell>
          <cell r="AA72">
            <v>0</v>
          </cell>
          <cell r="AB72">
            <v>0</v>
          </cell>
          <cell r="AC72" t="str">
            <v>worker committee</v>
          </cell>
          <cell r="AD72" t="str">
            <v>33.9333300 N, 116.3666700 E</v>
          </cell>
          <cell r="AE72" t="str">
            <v>worker committee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Sheet1"/>
      <sheetName val="Worker Numbers"/>
    </sheetNames>
    <sheetDataSet>
      <sheetData sheetId="0" refreshError="1">
        <row r="1">
          <cell r="A1" t="str">
            <v>Factory Code</v>
          </cell>
          <cell r="B1" t="str">
            <v>Supplier</v>
          </cell>
          <cell r="C1" t="str">
            <v>Factory</v>
          </cell>
          <cell r="D1" t="str">
            <v xml:space="preserve">Country </v>
          </cell>
          <cell r="E1" t="str">
            <v>Region</v>
          </cell>
          <cell r="F1" t="str">
            <v>Audit Date/Date Collected</v>
          </cell>
          <cell r="G1" t="str">
            <v>Ethical Grade</v>
          </cell>
          <cell r="H1" t="str">
            <v>Audit Type</v>
          </cell>
          <cell r="I1" t="str">
            <v>Status</v>
          </cell>
          <cell r="J1" t="str">
            <v>Local Minimum Wage</v>
          </cell>
          <cell r="K1" t="str">
            <v>Average Wage</v>
          </cell>
          <cell r="L1" t="str">
            <v>Currency</v>
          </cell>
          <cell r="M1" t="str">
            <v>% Above Minimum Wage</v>
          </cell>
          <cell r="N1" t="str">
            <v>Verifier</v>
          </cell>
          <cell r="O1" t="str">
            <v>Relevant Wage Month</v>
          </cell>
          <cell r="P1" t="str">
            <v>Chinese Social Insurance</v>
          </cell>
          <cell r="Q1" t="str">
            <v>Pure piece rate</v>
          </cell>
          <cell r="R1" t="str">
            <v>Pure Hourly rate</v>
          </cell>
          <cell r="S1" t="str">
            <v>Combined rate</v>
          </cell>
          <cell r="T1" t="str">
            <v>Payroll date</v>
          </cell>
          <cell r="U1" t="str">
            <v xml:space="preserve">Cash or Bank Transfer </v>
          </cell>
          <cell r="V1" t="str">
            <v>Date Collected</v>
          </cell>
          <cell r="W1" t="str">
            <v>Male worker numbers</v>
          </cell>
          <cell r="X1" t="str">
            <v>Female Worker Numbers</v>
          </cell>
          <cell r="Y1" t="str">
            <v>Total worker numbers</v>
          </cell>
          <cell r="Z1" t="str">
            <v>Domestic Migrant workers</v>
          </cell>
          <cell r="AA1" t="str">
            <v>International Migrant workers</v>
          </cell>
          <cell r="AB1" t="str">
            <v>Contracted workers</v>
          </cell>
          <cell r="AC1" t="str">
            <v xml:space="preserve">Comitee or trade union established </v>
          </cell>
          <cell r="AD1" t="str">
            <v>CO-ordinates</v>
          </cell>
          <cell r="AE1" t="str">
            <v>Worker committee comments</v>
          </cell>
          <cell r="AF1" t="str">
            <v>Enrolled in R&amp;D</v>
          </cell>
          <cell r="AG1" t="str">
            <v>CO-ordinates</v>
          </cell>
          <cell r="AH1" t="str">
            <v>Worker committee comments</v>
          </cell>
          <cell r="AI1" t="str">
            <v>Enrolled in R&amp;D</v>
          </cell>
        </row>
        <row r="2">
          <cell r="A2" t="str">
            <v>AD501_01</v>
          </cell>
          <cell r="B2" t="str">
            <v>Aditya Birla Ltd</v>
          </cell>
          <cell r="C2" t="str">
            <v>Aditya Birla Ltd - Madura 62/62A</v>
          </cell>
          <cell r="D2" t="str">
            <v>IN</v>
          </cell>
          <cell r="E2" t="str">
            <v>Bangalore</v>
          </cell>
          <cell r="F2">
            <v>45350</v>
          </cell>
          <cell r="G2" t="str">
            <v xml:space="preserve">Blue </v>
          </cell>
          <cell r="H2" t="str">
            <v>Semi-announced</v>
          </cell>
          <cell r="I2" t="str">
            <v>Tracked</v>
          </cell>
          <cell r="J2">
            <v>12917</v>
          </cell>
          <cell r="K2">
            <v>12917</v>
          </cell>
          <cell r="L2" t="str">
            <v>INR</v>
          </cell>
          <cell r="M2">
            <v>0.60175273497235615</v>
          </cell>
          <cell r="N2" t="str">
            <v>BV</v>
          </cell>
          <cell r="O2">
            <v>45292</v>
          </cell>
          <cell r="P2" t="str">
            <v>N/A</v>
          </cell>
          <cell r="Q2">
            <v>0</v>
          </cell>
          <cell r="R2" t="str">
            <v>Yes</v>
          </cell>
          <cell r="S2">
            <v>0</v>
          </cell>
          <cell r="T2" t="str">
            <v>10th day of the month</v>
          </cell>
          <cell r="U2" t="str">
            <v>Bank Transfer</v>
          </cell>
          <cell r="V2">
            <v>45350</v>
          </cell>
          <cell r="W2">
            <v>581</v>
          </cell>
          <cell r="X2">
            <v>1743</v>
          </cell>
          <cell r="Y2">
            <v>2324</v>
          </cell>
          <cell r="Z2">
            <v>179</v>
          </cell>
          <cell r="AA2">
            <v>0</v>
          </cell>
          <cell r="AB2">
            <v>85</v>
          </cell>
          <cell r="AC2" t="str">
            <v xml:space="preserve">Workers  &amp; ICC committee </v>
          </cell>
          <cell r="AD2" t="str">
            <v>12° 87' 39" N Longitude: 77° 65' 64" E</v>
          </cell>
          <cell r="AE2" t="str">
            <v>Worker Representatives</v>
          </cell>
          <cell r="AF2" t="str">
            <v>No</v>
          </cell>
          <cell r="AG2" t="str">
            <v>12° 87' 39" N Longitude: 77° 65' 64" E</v>
          </cell>
          <cell r="AH2" t="str">
            <v>Worker Representatives</v>
          </cell>
          <cell r="AI2" t="str">
            <v>No</v>
          </cell>
        </row>
        <row r="3">
          <cell r="A3">
            <v>406</v>
          </cell>
          <cell r="B3" t="str">
            <v xml:space="preserve">Akademi </v>
          </cell>
          <cell r="C3" t="str">
            <v>Akademi Malatya</v>
          </cell>
          <cell r="D3" t="str">
            <v>TR</v>
          </cell>
          <cell r="E3" t="str">
            <v>Malatya</v>
          </cell>
          <cell r="F3">
            <v>45708</v>
          </cell>
          <cell r="G3" t="str">
            <v>Yellow</v>
          </cell>
          <cell r="H3" t="str">
            <v>Semi-announced</v>
          </cell>
          <cell r="I3" t="str">
            <v>Tracked</v>
          </cell>
          <cell r="J3">
            <v>22104</v>
          </cell>
          <cell r="K3">
            <v>27092</v>
          </cell>
          <cell r="L3" t="str">
            <v>TL</v>
          </cell>
          <cell r="M3">
            <v>0.22566051393412967</v>
          </cell>
          <cell r="N3" t="str">
            <v>SD INTERNAL</v>
          </cell>
          <cell r="O3">
            <v>45658</v>
          </cell>
          <cell r="P3" t="str">
            <v>N/A</v>
          </cell>
          <cell r="Q3">
            <v>0</v>
          </cell>
          <cell r="R3" t="str">
            <v>Yes</v>
          </cell>
          <cell r="S3">
            <v>0</v>
          </cell>
          <cell r="T3" t="str">
            <v>5th -7th of each following month</v>
          </cell>
          <cell r="U3" t="str">
            <v xml:space="preserve">Combined </v>
          </cell>
          <cell r="V3">
            <v>45708</v>
          </cell>
          <cell r="W3">
            <v>119</v>
          </cell>
          <cell r="X3">
            <v>287</v>
          </cell>
          <cell r="Y3">
            <v>406</v>
          </cell>
          <cell r="Z3">
            <v>0</v>
          </cell>
          <cell r="AA3">
            <v>0</v>
          </cell>
          <cell r="AB3">
            <v>0</v>
          </cell>
          <cell r="AC3" t="str">
            <v>Worker committee with worker representatives</v>
          </cell>
          <cell r="AD3" t="str">
            <v>38°22'43.4"N 38°11'23.5"E</v>
          </cell>
          <cell r="AE3" t="str">
            <v>Worker representative onsite.</v>
          </cell>
          <cell r="AF3" t="str">
            <v>No</v>
          </cell>
          <cell r="AG3" t="str">
            <v>38°22'43.4"N 38°11'23.5"E</v>
          </cell>
          <cell r="AH3" t="str">
            <v>Worker representative onsite.</v>
          </cell>
          <cell r="AI3" t="str">
            <v>No</v>
          </cell>
        </row>
        <row r="4">
          <cell r="A4" t="str">
            <v>AK504_40</v>
          </cell>
          <cell r="B4" t="str">
            <v xml:space="preserve">Akademi </v>
          </cell>
          <cell r="C4" t="str">
            <v>Akademi Tekstil</v>
          </cell>
          <cell r="D4" t="str">
            <v>TR</v>
          </cell>
          <cell r="E4" t="str">
            <v>Istanbul</v>
          </cell>
          <cell r="F4">
            <v>45708</v>
          </cell>
          <cell r="G4" t="str">
            <v>Yellow</v>
          </cell>
          <cell r="H4" t="str">
            <v>Semi-announced</v>
          </cell>
          <cell r="I4" t="str">
            <v>Tracked</v>
          </cell>
          <cell r="J4">
            <v>22104</v>
          </cell>
          <cell r="K4">
            <v>22878</v>
          </cell>
          <cell r="L4" t="str">
            <v>TL</v>
          </cell>
          <cell r="M4">
            <v>3.5016286644951045E-2</v>
          </cell>
          <cell r="N4" t="str">
            <v>SD INTERNAL</v>
          </cell>
          <cell r="O4">
            <v>45658</v>
          </cell>
          <cell r="P4" t="str">
            <v>N/A</v>
          </cell>
          <cell r="Q4">
            <v>0</v>
          </cell>
          <cell r="R4" t="str">
            <v>Yes</v>
          </cell>
          <cell r="S4">
            <v>0</v>
          </cell>
          <cell r="T4" t="str">
            <v>5th of each month</v>
          </cell>
          <cell r="U4" t="str">
            <v xml:space="preserve">Combined </v>
          </cell>
          <cell r="V4">
            <v>45708</v>
          </cell>
          <cell r="W4">
            <v>265</v>
          </cell>
          <cell r="X4">
            <v>149</v>
          </cell>
          <cell r="Y4">
            <v>414</v>
          </cell>
          <cell r="Z4">
            <v>0</v>
          </cell>
          <cell r="AA4">
            <v>26</v>
          </cell>
          <cell r="AB4">
            <v>0</v>
          </cell>
          <cell r="AC4" t="str">
            <v>Worker committee with worker representatives</v>
          </cell>
          <cell r="AD4" t="str">
            <v>40.99748; 28.66277</v>
          </cell>
          <cell r="AE4" t="str">
            <v>Worker representative onsite.</v>
          </cell>
          <cell r="AF4" t="str">
            <v>No</v>
          </cell>
          <cell r="AG4" t="str">
            <v>40.99748; 28.66277</v>
          </cell>
          <cell r="AH4" t="str">
            <v>Worker representative onsite.</v>
          </cell>
          <cell r="AI4" t="str">
            <v>No</v>
          </cell>
        </row>
        <row r="5">
          <cell r="A5" t="str">
            <v>AMCM1_14</v>
          </cell>
          <cell r="B5" t="str">
            <v>AMC Merchandising Ltd.</v>
          </cell>
          <cell r="C5" t="str">
            <v>Ningbo A.M.C. Garments Manufacturing Co., Ltd</v>
          </cell>
          <cell r="D5" t="str">
            <v>CN</v>
          </cell>
          <cell r="E5" t="str">
            <v>Zhejiang</v>
          </cell>
          <cell r="F5">
            <v>45163</v>
          </cell>
          <cell r="G5" t="str">
            <v>Yellow</v>
          </cell>
          <cell r="H5" t="str">
            <v>Semi-announced</v>
          </cell>
          <cell r="I5" t="str">
            <v>Tracked</v>
          </cell>
          <cell r="J5">
            <v>2070</v>
          </cell>
          <cell r="K5">
            <v>2541</v>
          </cell>
          <cell r="L5" t="str">
            <v>RMB</v>
          </cell>
          <cell r="M5">
            <v>0.22753623188405792</v>
          </cell>
          <cell r="N5" t="str">
            <v>TRN</v>
          </cell>
          <cell r="O5">
            <v>45078</v>
          </cell>
          <cell r="P5">
            <v>1</v>
          </cell>
          <cell r="Q5">
            <v>0</v>
          </cell>
          <cell r="R5">
            <v>0</v>
          </cell>
          <cell r="S5" t="str">
            <v>piece rate with hourly rate</v>
          </cell>
          <cell r="T5" t="str">
            <v>30th of the following month</v>
          </cell>
          <cell r="U5" t="str">
            <v>Bank Transfer</v>
          </cell>
          <cell r="V5">
            <v>45163</v>
          </cell>
          <cell r="W5">
            <v>10</v>
          </cell>
          <cell r="X5">
            <v>100</v>
          </cell>
          <cell r="Y5">
            <v>110</v>
          </cell>
          <cell r="Z5">
            <v>0</v>
          </cell>
          <cell r="AA5">
            <v>0</v>
          </cell>
          <cell r="AB5">
            <v>3</v>
          </cell>
          <cell r="AC5" t="str">
            <v>worker committee</v>
          </cell>
          <cell r="AD5" t="str">
            <v>29°22'30” N, 121°46'23” E</v>
          </cell>
          <cell r="AE5" t="str">
            <v>worker committee</v>
          </cell>
          <cell r="AF5" t="str">
            <v>No</v>
          </cell>
          <cell r="AG5" t="str">
            <v>29°22'30” N, 121°46'23” E</v>
          </cell>
          <cell r="AH5" t="str">
            <v>worker committee</v>
          </cell>
          <cell r="AI5" t="str">
            <v>No</v>
          </cell>
        </row>
        <row r="6">
          <cell r="A6" t="str">
            <v>AQ502_40</v>
          </cell>
          <cell r="B6" t="str">
            <v>Aquarelle</v>
          </cell>
          <cell r="C6" t="str">
            <v>Aquarelle India Pvt Ltd - Samudra</v>
          </cell>
          <cell r="D6" t="str">
            <v>IN</v>
          </cell>
          <cell r="E6" t="str">
            <v>Bangalore</v>
          </cell>
          <cell r="F6">
            <v>45310</v>
          </cell>
          <cell r="G6" t="str">
            <v xml:space="preserve">Blue </v>
          </cell>
          <cell r="H6" t="str">
            <v>Initial-announced</v>
          </cell>
          <cell r="I6" t="str">
            <v>Tracked</v>
          </cell>
          <cell r="J6">
            <v>11243</v>
          </cell>
          <cell r="K6">
            <v>11245</v>
          </cell>
          <cell r="L6" t="str">
            <v>INR</v>
          </cell>
          <cell r="M6">
            <v>1.7788846393318458E-4</v>
          </cell>
          <cell r="N6" t="str">
            <v>BV</v>
          </cell>
          <cell r="O6">
            <v>45261</v>
          </cell>
          <cell r="P6" t="str">
            <v>N/A</v>
          </cell>
          <cell r="Q6">
            <v>0</v>
          </cell>
          <cell r="R6" t="str">
            <v>Yes</v>
          </cell>
          <cell r="S6">
            <v>0</v>
          </cell>
          <cell r="T6" t="str">
            <v>10th day of the month</v>
          </cell>
          <cell r="U6" t="str">
            <v>Bank Transfer</v>
          </cell>
          <cell r="V6">
            <v>45310</v>
          </cell>
          <cell r="W6">
            <v>265</v>
          </cell>
          <cell r="X6">
            <v>1723</v>
          </cell>
          <cell r="Y6">
            <v>1988</v>
          </cell>
          <cell r="Z6">
            <v>0</v>
          </cell>
          <cell r="AA6">
            <v>0</v>
          </cell>
          <cell r="AB6">
            <v>17</v>
          </cell>
          <cell r="AC6" t="str">
            <v xml:space="preserve">Workers  &amp; ICC committee </v>
          </cell>
          <cell r="AD6" t="str">
            <v>12.8699673, 77.687969</v>
          </cell>
          <cell r="AE6" t="str">
            <v>Worker Representatives</v>
          </cell>
          <cell r="AF6" t="str">
            <v>Yes</v>
          </cell>
          <cell r="AG6" t="str">
            <v>12.8699673, 77.687969</v>
          </cell>
          <cell r="AH6" t="str">
            <v>Worker Representatives</v>
          </cell>
          <cell r="AI6" t="str">
            <v>Yes</v>
          </cell>
        </row>
        <row r="7">
          <cell r="A7" t="str">
            <v>AQ502_41</v>
          </cell>
          <cell r="B7" t="str">
            <v>Aquarelle</v>
          </cell>
          <cell r="C7" t="str">
            <v xml:space="preserve">Aquarelle India Pvt Ltd - Kacharakanahalli </v>
          </cell>
          <cell r="D7" t="str">
            <v>IN</v>
          </cell>
          <cell r="E7" t="str">
            <v>Bangalore</v>
          </cell>
          <cell r="F7">
            <v>45377</v>
          </cell>
          <cell r="G7" t="str">
            <v>Green</v>
          </cell>
          <cell r="H7" t="str">
            <v>Semi-announced</v>
          </cell>
          <cell r="I7" t="str">
            <v>Tracked</v>
          </cell>
          <cell r="J7">
            <v>11542</v>
          </cell>
          <cell r="K7">
            <v>11948</v>
          </cell>
          <cell r="L7" t="str">
            <v>INR</v>
          </cell>
          <cell r="M7">
            <v>3.5175879396984966E-2</v>
          </cell>
          <cell r="N7" t="str">
            <v>BV</v>
          </cell>
          <cell r="O7">
            <v>45323</v>
          </cell>
          <cell r="P7" t="str">
            <v>N/A</v>
          </cell>
          <cell r="Q7">
            <v>0</v>
          </cell>
          <cell r="R7" t="str">
            <v>Yes</v>
          </cell>
          <cell r="S7">
            <v>0</v>
          </cell>
          <cell r="T7" t="str">
            <v>7th day of the month</v>
          </cell>
          <cell r="U7" t="str">
            <v>Bank Transfer</v>
          </cell>
          <cell r="V7">
            <v>45377</v>
          </cell>
          <cell r="W7">
            <v>159</v>
          </cell>
          <cell r="X7">
            <v>339</v>
          </cell>
          <cell r="Y7">
            <v>498</v>
          </cell>
          <cell r="Z7">
            <v>0</v>
          </cell>
          <cell r="AA7">
            <v>0</v>
          </cell>
          <cell r="AB7">
            <v>12</v>
          </cell>
          <cell r="AC7" t="str">
            <v xml:space="preserve">Workers  &amp; ICC committee </v>
          </cell>
          <cell r="AD7">
            <v>0</v>
          </cell>
          <cell r="AE7" t="str">
            <v>Works Committee, Grievance Handling Committee, Sexual Harassment Prevention Committee, ✓ Canteen Committee, H&amp;S Committee</v>
          </cell>
          <cell r="AF7" t="str">
            <v>No</v>
          </cell>
          <cell r="AG7">
            <v>0</v>
          </cell>
          <cell r="AH7" t="str">
            <v>Works Committee, Grievance Handling Committee, Sexual Harassment Prevention Committee, ✓ Canteen Committee, H&amp;S Committee</v>
          </cell>
          <cell r="AI7" t="str">
            <v>No</v>
          </cell>
        </row>
        <row r="8">
          <cell r="A8" t="str">
            <v>BH501_01</v>
          </cell>
          <cell r="B8" t="str">
            <v>Bharat</v>
          </cell>
          <cell r="C8" t="str">
            <v>Bharat Enterprises - Garment Division</v>
          </cell>
          <cell r="D8" t="str">
            <v>IN</v>
          </cell>
          <cell r="E8" t="str">
            <v>Gurgaon</v>
          </cell>
          <cell r="F8">
            <v>45639</v>
          </cell>
          <cell r="G8" t="str">
            <v>Yellow</v>
          </cell>
          <cell r="H8" t="str">
            <v>Social audit</v>
          </cell>
          <cell r="I8" t="str">
            <v>Tracked</v>
          </cell>
          <cell r="J8">
            <v>11001</v>
          </cell>
          <cell r="K8">
            <v>11200</v>
          </cell>
          <cell r="L8" t="str">
            <v>INR</v>
          </cell>
          <cell r="M8">
            <v>1.8089264612307865E-2</v>
          </cell>
          <cell r="N8" t="str">
            <v>BV</v>
          </cell>
          <cell r="O8">
            <v>45597</v>
          </cell>
          <cell r="P8" t="str">
            <v>N/A</v>
          </cell>
          <cell r="Q8">
            <v>0</v>
          </cell>
          <cell r="R8" t="str">
            <v>Yes</v>
          </cell>
          <cell r="S8">
            <v>0</v>
          </cell>
          <cell r="T8" t="str">
            <v>7th day of the month</v>
          </cell>
          <cell r="U8" t="str">
            <v>Bank Transfer</v>
          </cell>
          <cell r="V8">
            <v>45639</v>
          </cell>
          <cell r="W8">
            <v>520</v>
          </cell>
          <cell r="X8">
            <v>21</v>
          </cell>
          <cell r="Y8">
            <v>541</v>
          </cell>
          <cell r="Z8">
            <v>0</v>
          </cell>
          <cell r="AA8">
            <v>0</v>
          </cell>
          <cell r="AB8">
            <v>271</v>
          </cell>
          <cell r="AC8" t="str">
            <v xml:space="preserve">Workers  &amp; ICC committee </v>
          </cell>
          <cell r="AD8" t="str">
            <v>28.51159N, 77.08426E</v>
          </cell>
          <cell r="AE8" t="str">
            <v>Worker Representatives</v>
          </cell>
          <cell r="AF8" t="str">
            <v>No</v>
          </cell>
          <cell r="AG8" t="str">
            <v>28.51159N, 77.08426E</v>
          </cell>
          <cell r="AH8" t="str">
            <v>Worker Representatives</v>
          </cell>
          <cell r="AI8" t="str">
            <v>No</v>
          </cell>
        </row>
        <row r="9">
          <cell r="A9" t="str">
            <v>DR501_40</v>
          </cell>
          <cell r="B9" t="str">
            <v xml:space="preserve">Darsateks </v>
          </cell>
          <cell r="C9" t="str">
            <v>Darsa Tokat</v>
          </cell>
          <cell r="D9" t="str">
            <v>TR</v>
          </cell>
          <cell r="E9" t="str">
            <v>Tokat</v>
          </cell>
          <cell r="F9">
            <v>45708</v>
          </cell>
          <cell r="G9" t="str">
            <v>Green</v>
          </cell>
          <cell r="H9" t="str">
            <v>Semi-announced</v>
          </cell>
          <cell r="I9" t="str">
            <v>Tracked</v>
          </cell>
          <cell r="J9">
            <v>22104</v>
          </cell>
          <cell r="K9">
            <v>22124</v>
          </cell>
          <cell r="L9" t="str">
            <v>TL</v>
          </cell>
          <cell r="M9">
            <v>9.0481360839667069E-4</v>
          </cell>
          <cell r="N9" t="str">
            <v>SD INTERNAL</v>
          </cell>
          <cell r="O9">
            <v>45658</v>
          </cell>
          <cell r="P9" t="str">
            <v>N/A</v>
          </cell>
          <cell r="Q9">
            <v>0</v>
          </cell>
          <cell r="R9" t="str">
            <v>Yes</v>
          </cell>
          <cell r="S9">
            <v>0</v>
          </cell>
          <cell r="T9" t="str">
            <v>5th of each month</v>
          </cell>
          <cell r="U9" t="str">
            <v>Bank Transfer</v>
          </cell>
          <cell r="V9">
            <v>45708</v>
          </cell>
          <cell r="W9">
            <v>93</v>
          </cell>
          <cell r="X9">
            <v>120</v>
          </cell>
          <cell r="Y9">
            <v>213</v>
          </cell>
          <cell r="Z9">
            <v>0</v>
          </cell>
          <cell r="AA9">
            <v>0</v>
          </cell>
          <cell r="AB9">
            <v>0</v>
          </cell>
          <cell r="AC9" t="str">
            <v>Worker committee with worker representatives</v>
          </cell>
          <cell r="AD9" t="str">
            <v>40.70369415086849, 36.55894571677033</v>
          </cell>
          <cell r="AE9" t="str">
            <v>Worker representative onsite.</v>
          </cell>
          <cell r="AF9" t="str">
            <v>No</v>
          </cell>
          <cell r="AG9" t="str">
            <v>39°29'1” N, 121°47'34” E</v>
          </cell>
        </row>
        <row r="10">
          <cell r="A10" t="str">
            <v>DS402_40</v>
          </cell>
          <cell r="B10" t="str">
            <v>DSI</v>
          </cell>
          <cell r="C10" t="str">
            <v xml:space="preserve">D. Samson Industries – No. 46 </v>
          </cell>
          <cell r="D10" t="str">
            <v>LK</v>
          </cell>
          <cell r="E10" t="str">
            <v>N/A</v>
          </cell>
          <cell r="F10">
            <v>45397</v>
          </cell>
          <cell r="G10" t="str">
            <v>Green</v>
          </cell>
          <cell r="H10" t="str">
            <v>social audit</v>
          </cell>
          <cell r="I10" t="str">
            <v>Tracked</v>
          </cell>
          <cell r="J10">
            <v>18000</v>
          </cell>
          <cell r="K10">
            <v>27515</v>
          </cell>
          <cell r="L10" t="str">
            <v>LKR</v>
          </cell>
          <cell r="M10">
            <v>0.52861111111111114</v>
          </cell>
          <cell r="N10" t="str">
            <v>BV</v>
          </cell>
          <cell r="O10">
            <v>45383</v>
          </cell>
          <cell r="P10" t="str">
            <v>N/A</v>
          </cell>
          <cell r="Q10">
            <v>0</v>
          </cell>
          <cell r="R10" t="str">
            <v>yes</v>
          </cell>
          <cell r="S10">
            <v>0</v>
          </cell>
          <cell r="T10" t="str">
            <v>10th of the following month</v>
          </cell>
          <cell r="U10" t="str">
            <v>bank transfer</v>
          </cell>
          <cell r="V10">
            <v>45397</v>
          </cell>
          <cell r="W10">
            <v>263</v>
          </cell>
          <cell r="X10">
            <v>398</v>
          </cell>
          <cell r="Y10">
            <v>661</v>
          </cell>
          <cell r="Z10">
            <v>0</v>
          </cell>
          <cell r="AA10">
            <v>0</v>
          </cell>
          <cell r="AB10">
            <v>96</v>
          </cell>
          <cell r="AC10" t="str">
            <v>Joint Consultative Committee</v>
          </cell>
          <cell r="AD10" t="str">
            <v>e 6.04747 &amp; longitude 80.2474968</v>
          </cell>
          <cell r="AE10" t="str">
            <v>Worker Representatives</v>
          </cell>
          <cell r="AF10" t="str">
            <v>No</v>
          </cell>
          <cell r="AG10" t="str">
            <v>40.70369415086849, 36.55894571677033</v>
          </cell>
          <cell r="AH10" t="str">
            <v>Worker representative onsite.</v>
          </cell>
          <cell r="AI10" t="str">
            <v>No</v>
          </cell>
        </row>
        <row r="11">
          <cell r="A11" t="str">
            <v>ELE01_01</v>
          </cell>
          <cell r="B11" t="str">
            <v>Elegant Overseas</v>
          </cell>
          <cell r="C11" t="str">
            <v>Elegant Overseas</v>
          </cell>
          <cell r="D11" t="str">
            <v>IN</v>
          </cell>
          <cell r="E11" t="str">
            <v>Gurgaon</v>
          </cell>
          <cell r="F11">
            <v>45237</v>
          </cell>
          <cell r="G11" t="str">
            <v xml:space="preserve">Blue </v>
          </cell>
          <cell r="H11" t="str">
            <v>Semi-announced</v>
          </cell>
          <cell r="I11" t="str">
            <v>Tracked</v>
          </cell>
          <cell r="J11">
            <v>10661</v>
          </cell>
          <cell r="K11">
            <v>10721</v>
          </cell>
          <cell r="L11" t="str">
            <v>INR</v>
          </cell>
          <cell r="M11">
            <v>5.6279898696183217E-3</v>
          </cell>
          <cell r="N11" t="str">
            <v>BV</v>
          </cell>
          <cell r="O11">
            <v>45170</v>
          </cell>
          <cell r="P11" t="str">
            <v xml:space="preserve">10th DAY OF EACH MONTH </v>
          </cell>
          <cell r="Q11" t="str">
            <v>Bank Transfer</v>
          </cell>
          <cell r="R11">
            <v>45237</v>
          </cell>
          <cell r="S11">
            <v>1336</v>
          </cell>
          <cell r="T11" t="str">
            <v>7th day of the month</v>
          </cell>
          <cell r="U11" t="str">
            <v>Bank Transfer</v>
          </cell>
          <cell r="V11">
            <v>45237</v>
          </cell>
          <cell r="W11">
            <v>1143</v>
          </cell>
          <cell r="X11">
            <v>148</v>
          </cell>
          <cell r="Y11">
            <v>1291</v>
          </cell>
          <cell r="Z11">
            <v>1266</v>
          </cell>
          <cell r="AA11">
            <v>661</v>
          </cell>
          <cell r="AB11">
            <v>638</v>
          </cell>
          <cell r="AC11" t="str">
            <v xml:space="preserve">Workers  &amp; ICC committee </v>
          </cell>
          <cell r="AD11">
            <v>0</v>
          </cell>
          <cell r="AE11" t="str">
            <v>Works Committee, Grievance Handling Committee, Sexual Harassment Prevention Committee, ✓ Canteen Committee, H&amp;S Committee</v>
          </cell>
          <cell r="AF11" t="str">
            <v>Yes</v>
          </cell>
          <cell r="AG11" t="str">
            <v>e 6.04747 &amp; longitude 80.2474968</v>
          </cell>
          <cell r="AH11" t="str">
            <v>Worker Representatives</v>
          </cell>
          <cell r="AI11" t="str">
            <v>No</v>
          </cell>
        </row>
        <row r="12">
          <cell r="A12" t="str">
            <v>ZE501_01</v>
          </cell>
          <cell r="B12" t="str">
            <v>Elle</v>
          </cell>
          <cell r="C12" t="str">
            <v>Rudong Knitit Fashion Co Ltd</v>
          </cell>
          <cell r="D12" t="str">
            <v>CN</v>
          </cell>
          <cell r="E12" t="str">
            <v>Jiangsu</v>
          </cell>
          <cell r="F12">
            <v>45588</v>
          </cell>
          <cell r="G12" t="str">
            <v>Yellow</v>
          </cell>
          <cell r="H12" t="str">
            <v>Semi-announced</v>
          </cell>
          <cell r="I12" t="str">
            <v>Tracked</v>
          </cell>
          <cell r="J12">
            <v>2260</v>
          </cell>
          <cell r="K12">
            <v>2260</v>
          </cell>
          <cell r="L12" t="str">
            <v>RMB</v>
          </cell>
          <cell r="M12">
            <v>0</v>
          </cell>
          <cell r="N12" t="str">
            <v>BV</v>
          </cell>
          <cell r="O12">
            <v>45536</v>
          </cell>
          <cell r="P12">
            <v>1</v>
          </cell>
          <cell r="Q12" t="str">
            <v>Pure piece rate</v>
          </cell>
          <cell r="R12">
            <v>0</v>
          </cell>
          <cell r="S12">
            <v>0</v>
          </cell>
          <cell r="T12" t="str">
            <v>20th of next month</v>
          </cell>
          <cell r="U12" t="str">
            <v>Bank Transfer</v>
          </cell>
          <cell r="V12">
            <v>45588</v>
          </cell>
          <cell r="W12">
            <v>18</v>
          </cell>
          <cell r="X12">
            <v>77</v>
          </cell>
          <cell r="Y12">
            <v>95</v>
          </cell>
          <cell r="Z12">
            <v>2</v>
          </cell>
          <cell r="AA12">
            <v>0</v>
          </cell>
          <cell r="AB12">
            <v>0</v>
          </cell>
          <cell r="AC12" t="str">
            <v>worker committee</v>
          </cell>
          <cell r="AD12" t="str">
            <v>32.351168 N, 121.160662 E</v>
          </cell>
          <cell r="AE12">
            <v>638</v>
          </cell>
          <cell r="AF12" t="str">
            <v xml:space="preserve">Workers  &amp; ICC committee </v>
          </cell>
          <cell r="AH12" t="str">
            <v>Works Committee, Grievance Handling Committee, Sexual Harassment Prevention Committee, ✓ Canteen Committee, H&amp;S Committee</v>
          </cell>
          <cell r="AI12" t="str">
            <v>Yes</v>
          </cell>
        </row>
        <row r="13">
          <cell r="A13" t="str">
            <v>ER501_40</v>
          </cell>
          <cell r="B13" t="str">
            <v>Ereks</v>
          </cell>
          <cell r="C13" t="str">
            <v>Era Ereks Konf.San.Tic.A.S.</v>
          </cell>
          <cell r="D13" t="str">
            <v>TR</v>
          </cell>
          <cell r="E13" t="str">
            <v>Istanbul</v>
          </cell>
          <cell r="F13">
            <v>45708</v>
          </cell>
          <cell r="G13" t="str">
            <v xml:space="preserve">Blue </v>
          </cell>
          <cell r="H13" t="str">
            <v>Semi-announced</v>
          </cell>
          <cell r="I13" t="str">
            <v>Tracked</v>
          </cell>
          <cell r="J13">
            <v>22104</v>
          </cell>
          <cell r="K13">
            <v>27833</v>
          </cell>
          <cell r="L13" t="str">
            <v>TL</v>
          </cell>
          <cell r="M13">
            <v>0.25918385812522615</v>
          </cell>
          <cell r="N13" t="str">
            <v>SD INTERNAL</v>
          </cell>
          <cell r="O13">
            <v>45658</v>
          </cell>
          <cell r="P13">
            <v>45536</v>
          </cell>
          <cell r="Q13">
            <v>1</v>
          </cell>
          <cell r="R13" t="str">
            <v>Pure piece rate</v>
          </cell>
          <cell r="S13">
            <v>0</v>
          </cell>
          <cell r="T13" t="str">
            <v>10th of each month</v>
          </cell>
          <cell r="U13" t="str">
            <v>Bank Transfer</v>
          </cell>
          <cell r="V13">
            <v>45708</v>
          </cell>
          <cell r="W13">
            <v>125</v>
          </cell>
          <cell r="X13">
            <v>68</v>
          </cell>
          <cell r="Y13">
            <v>193</v>
          </cell>
          <cell r="Z13">
            <v>0</v>
          </cell>
          <cell r="AA13">
            <v>25</v>
          </cell>
          <cell r="AB13">
            <v>0</v>
          </cell>
          <cell r="AC13" t="str">
            <v>Worker committee with worker representatives</v>
          </cell>
          <cell r="AD13">
            <v>0</v>
          </cell>
          <cell r="AE13" t="str">
            <v>Worker representative onsite.</v>
          </cell>
          <cell r="AF13" t="str">
            <v>Yes</v>
          </cell>
          <cell r="AG13" t="str">
            <v>32.351168 N, 121.160662 E</v>
          </cell>
          <cell r="AH13" t="str">
            <v>worker committee</v>
          </cell>
          <cell r="AI13" t="str">
            <v>No</v>
          </cell>
        </row>
        <row r="14">
          <cell r="A14" t="str">
            <v>ER501_42</v>
          </cell>
          <cell r="B14" t="str">
            <v>Ereks</v>
          </cell>
          <cell r="C14" t="str">
            <v>Ereks Konfeksiyon Corlu</v>
          </cell>
          <cell r="D14" t="str">
            <v>TR</v>
          </cell>
          <cell r="E14" t="str">
            <v>Corlu</v>
          </cell>
          <cell r="F14">
            <v>45708</v>
          </cell>
          <cell r="G14" t="str">
            <v xml:space="preserve">Blue </v>
          </cell>
          <cell r="H14" t="str">
            <v>Semi-announced</v>
          </cell>
          <cell r="I14" t="str">
            <v>Tracked</v>
          </cell>
          <cell r="J14">
            <v>22104</v>
          </cell>
          <cell r="K14">
            <v>25687</v>
          </cell>
          <cell r="L14" t="str">
            <v>TL</v>
          </cell>
          <cell r="M14">
            <v>0.1620973579442635</v>
          </cell>
          <cell r="N14" t="str">
            <v>SD INTERNAL</v>
          </cell>
          <cell r="O14">
            <v>45658</v>
          </cell>
          <cell r="P14">
            <v>45658</v>
          </cell>
          <cell r="T14" t="str">
            <v>10th of each month</v>
          </cell>
          <cell r="U14" t="str">
            <v>10th of each month</v>
          </cell>
          <cell r="V14" t="str">
            <v>Bank Transfer</v>
          </cell>
          <cell r="W14">
            <v>45708</v>
          </cell>
          <cell r="X14">
            <v>125</v>
          </cell>
          <cell r="Y14">
            <v>68</v>
          </cell>
          <cell r="Z14">
            <v>193</v>
          </cell>
          <cell r="AA14">
            <v>193</v>
          </cell>
          <cell r="AB14">
            <v>0</v>
          </cell>
          <cell r="AC14">
            <v>0</v>
          </cell>
          <cell r="AD14">
            <v>25</v>
          </cell>
          <cell r="AE14" t="str">
            <v>Worker representative onsite.</v>
          </cell>
          <cell r="AF14" t="str">
            <v>Yes</v>
          </cell>
          <cell r="AH14" t="str">
            <v>Worker representative onsite.</v>
          </cell>
          <cell r="AI14" t="str">
            <v>Yes</v>
          </cell>
        </row>
        <row r="15">
          <cell r="A15" t="str">
            <v>FQ501_40</v>
          </cell>
          <cell r="B15" t="str">
            <v xml:space="preserve">Fuqing </v>
          </cell>
          <cell r="C15" t="str">
            <v>Fuqing Fuxing Shoes Co Ltd</v>
          </cell>
          <cell r="D15" t="str">
            <v>CN</v>
          </cell>
          <cell r="E15" t="str">
            <v>Fujian</v>
          </cell>
          <cell r="F15">
            <v>45294</v>
          </cell>
          <cell r="G15" t="str">
            <v>Yellow</v>
          </cell>
          <cell r="H15" t="str">
            <v>Semi-announced</v>
          </cell>
          <cell r="I15" t="str">
            <v>Tracked</v>
          </cell>
          <cell r="J15">
            <v>1960</v>
          </cell>
          <cell r="K15">
            <v>2088</v>
          </cell>
          <cell r="L15" t="str">
            <v>RMB</v>
          </cell>
          <cell r="M15">
            <v>6.5306122448979487E-2</v>
          </cell>
          <cell r="N15" t="str">
            <v>SCSA</v>
          </cell>
          <cell r="O15">
            <v>45231</v>
          </cell>
          <cell r="P15">
            <v>0.57999999999999996</v>
          </cell>
          <cell r="Q15">
            <v>0</v>
          </cell>
          <cell r="R15">
            <v>0</v>
          </cell>
          <cell r="S15" t="str">
            <v>piece rate with hourly rate</v>
          </cell>
          <cell r="T15" t="str">
            <v>end of next month</v>
          </cell>
          <cell r="U15" t="str">
            <v>10th of each month</v>
          </cell>
          <cell r="V15" t="str">
            <v>Bank Transfer</v>
          </cell>
          <cell r="W15">
            <v>45708</v>
          </cell>
          <cell r="X15">
            <v>88</v>
          </cell>
          <cell r="Y15">
            <v>133</v>
          </cell>
          <cell r="Z15">
            <v>221</v>
          </cell>
          <cell r="AA15">
            <v>221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 t="str">
            <v>Worker committee with worker representatives</v>
          </cell>
          <cell r="AH15" t="str">
            <v>Worker representative onsite.</v>
          </cell>
          <cell r="AI15" t="str">
            <v>Yes</v>
          </cell>
        </row>
        <row r="16">
          <cell r="A16" t="str">
            <v>GO597_40</v>
          </cell>
          <cell r="B16" t="str">
            <v>Gokaldas Exports</v>
          </cell>
          <cell r="C16" t="str">
            <v>Gokaldas Exports 21B/21C Peenya</v>
          </cell>
          <cell r="D16" t="str">
            <v>IN</v>
          </cell>
          <cell r="E16" t="str">
            <v>Bangalore</v>
          </cell>
          <cell r="F16">
            <v>45456</v>
          </cell>
          <cell r="G16" t="str">
            <v>Yellow</v>
          </cell>
          <cell r="H16" t="str">
            <v>Social audit</v>
          </cell>
          <cell r="I16" t="str">
            <v>Tracked</v>
          </cell>
          <cell r="J16">
            <v>12223</v>
          </cell>
          <cell r="K16">
            <v>12480</v>
          </cell>
          <cell r="L16" t="str">
            <v>INR</v>
          </cell>
          <cell r="M16">
            <v>2.1025934713245542E-2</v>
          </cell>
          <cell r="N16" t="str">
            <v>BV</v>
          </cell>
          <cell r="O16">
            <v>45413</v>
          </cell>
          <cell r="P16" t="str">
            <v>N/A</v>
          </cell>
          <cell r="Q16">
            <v>0</v>
          </cell>
          <cell r="R16" t="str">
            <v>Yes</v>
          </cell>
          <cell r="S16">
            <v>0</v>
          </cell>
          <cell r="T16" t="str">
            <v>3rd of every month</v>
          </cell>
          <cell r="U16" t="str">
            <v>Bank transfer</v>
          </cell>
          <cell r="V16">
            <v>45456</v>
          </cell>
          <cell r="W16">
            <v>621</v>
          </cell>
          <cell r="X16">
            <v>2166</v>
          </cell>
          <cell r="Y16">
            <v>2787</v>
          </cell>
          <cell r="Z16">
            <v>84</v>
          </cell>
          <cell r="AA16">
            <v>0</v>
          </cell>
          <cell r="AB16">
            <v>0</v>
          </cell>
          <cell r="AC16" t="str">
            <v xml:space="preserve">Workers  &amp; ICC committee </v>
          </cell>
          <cell r="AD16" t="str">
            <v>13.02829, 77.509648</v>
          </cell>
          <cell r="AE16" t="str">
            <v>Works Committee, Grievance Handling Committee, Sexual Harassment Prevention Committee, ✓ Canteen Committee, H&amp;S Committee</v>
          </cell>
          <cell r="AF16" t="str">
            <v>No</v>
          </cell>
          <cell r="AG16" t="str">
            <v>25º 43’ 34” N, 119º 18’ 29” E</v>
          </cell>
          <cell r="AH16" t="str">
            <v>worker committee</v>
          </cell>
          <cell r="AI16" t="str">
            <v>No</v>
          </cell>
        </row>
        <row r="17">
          <cell r="A17" t="str">
            <v>GOLD1_01</v>
          </cell>
          <cell r="B17" t="str">
            <v>Golden Seams Industries Pvt., Ltd.</v>
          </cell>
          <cell r="C17" t="str">
            <v>Golden Seams Industries Pvt., Ltd.</v>
          </cell>
          <cell r="D17" t="str">
            <v>IN</v>
          </cell>
          <cell r="E17" t="str">
            <v>Bangalore</v>
          </cell>
          <cell r="F17">
            <v>45709</v>
          </cell>
          <cell r="G17" t="str">
            <v>Yellow</v>
          </cell>
          <cell r="H17" t="str">
            <v>Semi-announced</v>
          </cell>
          <cell r="I17" t="str">
            <v>Tracked</v>
          </cell>
          <cell r="J17">
            <v>11925</v>
          </cell>
          <cell r="K17">
            <v>11948</v>
          </cell>
          <cell r="L17" t="str">
            <v>INR</v>
          </cell>
          <cell r="M17">
            <v>1.928721174004222E-3</v>
          </cell>
          <cell r="N17" t="str">
            <v>BV</v>
          </cell>
          <cell r="O17">
            <v>45658</v>
          </cell>
          <cell r="P17" t="str">
            <v>N/A</v>
          </cell>
          <cell r="Q17">
            <v>0</v>
          </cell>
          <cell r="R17" t="str">
            <v>Yes</v>
          </cell>
          <cell r="S17">
            <v>0</v>
          </cell>
          <cell r="T17" t="str">
            <v xml:space="preserve">10th DAY OF EACH MONTH </v>
          </cell>
          <cell r="U17" t="str">
            <v>Bank Transfer</v>
          </cell>
          <cell r="V17">
            <v>45709</v>
          </cell>
          <cell r="W17">
            <v>512</v>
          </cell>
          <cell r="X17">
            <v>1750</v>
          </cell>
          <cell r="Y17">
            <v>2262</v>
          </cell>
          <cell r="Z17">
            <v>0</v>
          </cell>
          <cell r="AA17">
            <v>0</v>
          </cell>
          <cell r="AB17">
            <v>49</v>
          </cell>
          <cell r="AC17" t="str">
            <v xml:space="preserve">Workers  &amp; ICC committee </v>
          </cell>
          <cell r="AD17" t="str">
            <v>13.071312335590907, 77.45275937116428</v>
          </cell>
          <cell r="AE17" t="str">
            <v>Worker Representatives</v>
          </cell>
          <cell r="AF17" t="str">
            <v>Yes</v>
          </cell>
          <cell r="AG17" t="str">
            <v>13.02829, 77.509648</v>
          </cell>
          <cell r="AH17" t="str">
            <v>Works Committee, Grievance Handling Committee, Sexual Harassment Prevention Committee, ✓ Canteen Committee, H&amp;S Committee</v>
          </cell>
          <cell r="AI17" t="str">
            <v>No</v>
          </cell>
        </row>
        <row r="18">
          <cell r="A18" t="str">
            <v>GF501_01</v>
          </cell>
          <cell r="B18" t="str">
            <v>Goldfame Star Enterprises Cambodia Limited</v>
          </cell>
          <cell r="C18" t="str">
            <v>Goldfame Star Enterprises Ltd</v>
          </cell>
          <cell r="D18" t="str">
            <v>KH</v>
          </cell>
          <cell r="E18" t="str">
            <v>Kandal</v>
          </cell>
          <cell r="F18">
            <v>45614</v>
          </cell>
          <cell r="G18" t="str">
            <v>Green</v>
          </cell>
          <cell r="H18" t="str">
            <v>Semi-announced</v>
          </cell>
          <cell r="I18" t="str">
            <v>Tracked</v>
          </cell>
          <cell r="J18">
            <v>204</v>
          </cell>
          <cell r="K18">
            <v>339.04</v>
          </cell>
          <cell r="L18" t="str">
            <v>USD</v>
          </cell>
          <cell r="M18">
            <v>0.66196078431372563</v>
          </cell>
          <cell r="N18" t="str">
            <v>BV</v>
          </cell>
          <cell r="O18">
            <v>45566</v>
          </cell>
          <cell r="P18" t="str">
            <v>N/A</v>
          </cell>
          <cell r="Q18">
            <v>0</v>
          </cell>
          <cell r="R18">
            <v>0</v>
          </cell>
          <cell r="S18" t="str">
            <v>piece rate with hourly rate</v>
          </cell>
          <cell r="T18" t="str">
            <v>paid twice per month</v>
          </cell>
          <cell r="U18" t="str">
            <v>bank transfer</v>
          </cell>
          <cell r="V18">
            <v>45614</v>
          </cell>
          <cell r="W18">
            <v>1446</v>
          </cell>
          <cell r="X18">
            <v>2954</v>
          </cell>
          <cell r="Y18">
            <v>4400</v>
          </cell>
          <cell r="Z18">
            <v>0</v>
          </cell>
          <cell r="AA18">
            <v>0</v>
          </cell>
          <cell r="AB18">
            <v>0</v>
          </cell>
          <cell r="AC18" t="str">
            <v>3 trade unions</v>
          </cell>
          <cell r="AD18" t="str">
            <v>11.432924, 105.04261</v>
          </cell>
          <cell r="AE18" t="str">
            <v xml:space="preserve">Workers Union </v>
          </cell>
          <cell r="AF18" t="str">
            <v>No</v>
          </cell>
          <cell r="AG18" t="str">
            <v>13.071312335590907, 77.45275937116428</v>
          </cell>
          <cell r="AH18" t="str">
            <v>Worker Representatives</v>
          </cell>
          <cell r="AI18" t="str">
            <v>Yes</v>
          </cell>
        </row>
        <row r="19">
          <cell r="A19" t="str">
            <v>HA456_40</v>
          </cell>
          <cell r="B19" t="str">
            <v>Hairun</v>
          </cell>
          <cell r="C19" t="str">
            <v>Ningbo Hairun Garment Co Ltd</v>
          </cell>
          <cell r="D19" t="str">
            <v>CN</v>
          </cell>
          <cell r="E19" t="str">
            <v>Zhejiang</v>
          </cell>
          <cell r="F19">
            <v>45525</v>
          </cell>
          <cell r="G19" t="str">
            <v>Yellow</v>
          </cell>
          <cell r="H19" t="str">
            <v>Semi-announced</v>
          </cell>
          <cell r="I19" t="str">
            <v>Tracked</v>
          </cell>
          <cell r="J19">
            <v>2260</v>
          </cell>
          <cell r="K19">
            <v>2260</v>
          </cell>
          <cell r="L19" t="str">
            <v>RMB</v>
          </cell>
          <cell r="M19">
            <v>0</v>
          </cell>
          <cell r="N19" t="str">
            <v>BV</v>
          </cell>
          <cell r="O19">
            <v>45444</v>
          </cell>
          <cell r="P19">
            <v>0.88</v>
          </cell>
          <cell r="Q19">
            <v>0</v>
          </cell>
          <cell r="R19">
            <v>0</v>
          </cell>
          <cell r="S19" t="str">
            <v>piece rate with hourly rate</v>
          </cell>
          <cell r="T19" t="str">
            <v>Before the end of the following month</v>
          </cell>
          <cell r="U19" t="str">
            <v xml:space="preserve">Combined </v>
          </cell>
          <cell r="V19">
            <v>45525</v>
          </cell>
          <cell r="W19">
            <v>21</v>
          </cell>
          <cell r="X19">
            <v>70</v>
          </cell>
          <cell r="Y19">
            <v>91</v>
          </cell>
          <cell r="Z19">
            <v>61</v>
          </cell>
          <cell r="AA19">
            <v>0</v>
          </cell>
          <cell r="AB19">
            <v>0</v>
          </cell>
          <cell r="AC19" t="str">
            <v>worker committee</v>
          </cell>
          <cell r="AD19" t="str">
            <v>29°26’48’’ N, 121°52’10’’ E</v>
          </cell>
          <cell r="AE19" t="str">
            <v>worker committee</v>
          </cell>
          <cell r="AF19" t="str">
            <v>No</v>
          </cell>
          <cell r="AG19" t="str">
            <v>11.432924, 105.04261</v>
          </cell>
          <cell r="AH19" t="str">
            <v xml:space="preserve">Workers Union </v>
          </cell>
          <cell r="AI19" t="str">
            <v>No</v>
          </cell>
        </row>
        <row r="20">
          <cell r="A20" t="str">
            <v>HS501_01</v>
          </cell>
          <cell r="B20" t="str">
            <v>HS Fashion</v>
          </cell>
          <cell r="C20" t="str">
            <v>Hangzhou HS Fashion Corporation Ltd</v>
          </cell>
          <cell r="D20" t="str">
            <v>CN</v>
          </cell>
          <cell r="E20" t="str">
            <v>Zhejiang</v>
          </cell>
          <cell r="F20">
            <v>45644</v>
          </cell>
          <cell r="G20" t="str">
            <v>Yellow</v>
          </cell>
          <cell r="H20" t="str">
            <v>Semi-announced</v>
          </cell>
          <cell r="I20" t="str">
            <v>Tracked</v>
          </cell>
          <cell r="J20">
            <v>2490</v>
          </cell>
          <cell r="K20">
            <v>2490</v>
          </cell>
          <cell r="L20" t="str">
            <v>RMB</v>
          </cell>
          <cell r="M20">
            <v>0</v>
          </cell>
          <cell r="N20" t="str">
            <v>SD INTERNAL</v>
          </cell>
          <cell r="O20">
            <v>45597</v>
          </cell>
          <cell r="P20">
            <v>0.84</v>
          </cell>
          <cell r="Q20">
            <v>0</v>
          </cell>
          <cell r="R20">
            <v>0</v>
          </cell>
          <cell r="S20" t="str">
            <v xml:space="preserve">piece rate with hourly rate </v>
          </cell>
          <cell r="T20" t="str">
            <v>25th of follow month</v>
          </cell>
          <cell r="U20" t="str">
            <v>Bank transfer</v>
          </cell>
          <cell r="V20">
            <v>45644</v>
          </cell>
          <cell r="W20">
            <v>179</v>
          </cell>
          <cell r="X20">
            <v>467</v>
          </cell>
          <cell r="Y20">
            <v>646</v>
          </cell>
          <cell r="Z20">
            <v>632</v>
          </cell>
          <cell r="AA20">
            <v>0</v>
          </cell>
          <cell r="AB20">
            <v>0</v>
          </cell>
          <cell r="AC20" t="str">
            <v>worker committee</v>
          </cell>
          <cell r="AD20" t="str">
            <v>30°21’28’’ N, 120°5’39’’ E</v>
          </cell>
          <cell r="AE20" t="str">
            <v>Worker representatives</v>
          </cell>
          <cell r="AF20" t="str">
            <v>No</v>
          </cell>
          <cell r="AG20" t="str">
            <v>29°26’48’’ N, 121°52’10’’ E</v>
          </cell>
          <cell r="AH20" t="str">
            <v>worker committee</v>
          </cell>
          <cell r="AI20" t="str">
            <v>No</v>
          </cell>
        </row>
        <row r="21">
          <cell r="A21" t="str">
            <v>HT501_01</v>
          </cell>
          <cell r="B21" t="str">
            <v>HT Fashion Co., Ltd</v>
          </cell>
          <cell r="C21" t="str">
            <v>HRX Fashion Co., Ltd</v>
          </cell>
          <cell r="D21" t="str">
            <v>CN</v>
          </cell>
          <cell r="E21" t="str">
            <v>Shandong</v>
          </cell>
          <cell r="F21">
            <v>45644</v>
          </cell>
          <cell r="G21" t="str">
            <v>Yellow</v>
          </cell>
          <cell r="H21" t="str">
            <v>Semi-announced</v>
          </cell>
          <cell r="I21" t="str">
            <v>Tracked</v>
          </cell>
          <cell r="J21">
            <v>1820</v>
          </cell>
          <cell r="K21">
            <v>2297</v>
          </cell>
          <cell r="L21" t="str">
            <v>RMB</v>
          </cell>
          <cell r="M21">
            <v>0.26208791208791204</v>
          </cell>
          <cell r="N21" t="str">
            <v>BV</v>
          </cell>
          <cell r="O21">
            <v>45566</v>
          </cell>
          <cell r="P21">
            <v>0.66</v>
          </cell>
          <cell r="Q21">
            <v>0</v>
          </cell>
          <cell r="R21">
            <v>0</v>
          </cell>
          <cell r="S21" t="str">
            <v xml:space="preserve">piece rate with hourly rate </v>
          </cell>
          <cell r="T21" t="str">
            <v>The end of each month</v>
          </cell>
          <cell r="U21" t="str">
            <v>Bank transfer</v>
          </cell>
          <cell r="V21">
            <v>45644</v>
          </cell>
          <cell r="W21">
            <v>61</v>
          </cell>
          <cell r="X21">
            <v>708</v>
          </cell>
          <cell r="Y21">
            <v>769</v>
          </cell>
          <cell r="Z21">
            <v>0</v>
          </cell>
          <cell r="AA21">
            <v>0</v>
          </cell>
          <cell r="AB21">
            <v>0</v>
          </cell>
          <cell r="AC21" t="str">
            <v>worker committee</v>
          </cell>
          <cell r="AD21" t="str">
            <v>35.777782, 116.486572.</v>
          </cell>
          <cell r="AE21" t="str">
            <v>worker committee</v>
          </cell>
          <cell r="AF21" t="str">
            <v>Yes</v>
          </cell>
          <cell r="AG21" t="str">
            <v>30°21’28’’ N, 120°5’39’’ E</v>
          </cell>
          <cell r="AH21" t="str">
            <v>Worker representatives</v>
          </cell>
          <cell r="AI21" t="str">
            <v>No</v>
          </cell>
        </row>
        <row r="22">
          <cell r="A22" t="str">
            <v>HT501_40</v>
          </cell>
          <cell r="B22" t="str">
            <v>HT Fashion Co., Ltd</v>
          </cell>
          <cell r="C22" t="str">
            <v>HT Fashion Wenshang Co., Ltd</v>
          </cell>
          <cell r="D22" t="str">
            <v>CN</v>
          </cell>
          <cell r="E22" t="str">
            <v>Shandong</v>
          </cell>
          <cell r="F22">
            <v>45132</v>
          </cell>
          <cell r="G22" t="str">
            <v>Yellow</v>
          </cell>
          <cell r="H22" t="str">
            <v>Semi-announced</v>
          </cell>
          <cell r="I22" t="str">
            <v>Tracked</v>
          </cell>
          <cell r="J22">
            <v>1700</v>
          </cell>
          <cell r="K22">
            <v>2696</v>
          </cell>
          <cell r="L22" t="str">
            <v>RMB</v>
          </cell>
          <cell r="M22">
            <v>0.58588235294117652</v>
          </cell>
          <cell r="N22" t="str">
            <v>BV</v>
          </cell>
          <cell r="O22">
            <v>45047</v>
          </cell>
          <cell r="P22">
            <v>0.55000000000000004</v>
          </cell>
          <cell r="Q22">
            <v>0</v>
          </cell>
          <cell r="R22">
            <v>0</v>
          </cell>
          <cell r="S22" t="str">
            <v xml:space="preserve">piece rate with hourly rate </v>
          </cell>
          <cell r="T22" t="str">
            <v>Before the end of following month</v>
          </cell>
          <cell r="U22" t="str">
            <v>Bank Transfer</v>
          </cell>
          <cell r="V22">
            <v>45132</v>
          </cell>
          <cell r="W22">
            <v>34</v>
          </cell>
          <cell r="X22">
            <v>411</v>
          </cell>
          <cell r="Y22">
            <v>445</v>
          </cell>
          <cell r="Z22">
            <v>0</v>
          </cell>
          <cell r="AA22">
            <v>0</v>
          </cell>
          <cell r="AB22">
            <v>0</v>
          </cell>
          <cell r="AC22" t="str">
            <v>worker committee</v>
          </cell>
          <cell r="AD22" t="str">
            <v>35°68′06′′N, 116°53′26′′E.</v>
          </cell>
          <cell r="AE22" t="str">
            <v>worker committee</v>
          </cell>
          <cell r="AF22" t="str">
            <v>Yes</v>
          </cell>
          <cell r="AG22" t="str">
            <v>35.777782, 116.486572.</v>
          </cell>
          <cell r="AH22" t="str">
            <v>worker committee</v>
          </cell>
          <cell r="AI22" t="str">
            <v>Yes</v>
          </cell>
        </row>
        <row r="23">
          <cell r="A23" t="str">
            <v>IF501_01</v>
          </cell>
          <cell r="B23" t="str">
            <v>Isun</v>
          </cell>
          <cell r="C23" t="str">
            <v>Ningbo Isun Fashion Co.Ltd</v>
          </cell>
          <cell r="D23" t="str">
            <v>CN</v>
          </cell>
          <cell r="E23" t="str">
            <v>Zhejiang</v>
          </cell>
          <cell r="F23">
            <v>45210</v>
          </cell>
          <cell r="G23" t="str">
            <v>Yellow</v>
          </cell>
          <cell r="H23" t="str">
            <v>Semi-announced</v>
          </cell>
          <cell r="I23" t="str">
            <v>Tracked</v>
          </cell>
          <cell r="J23">
            <v>2070</v>
          </cell>
          <cell r="K23">
            <v>2091</v>
          </cell>
          <cell r="L23" t="str">
            <v>RMB</v>
          </cell>
          <cell r="M23">
            <v>1.0144927536231974E-2</v>
          </cell>
          <cell r="N23" t="str">
            <v>BV</v>
          </cell>
          <cell r="O23">
            <v>45139</v>
          </cell>
          <cell r="P23">
            <v>0.89</v>
          </cell>
          <cell r="Q23">
            <v>0</v>
          </cell>
          <cell r="R23" t="str">
            <v>Yes</v>
          </cell>
          <cell r="S23">
            <v>0</v>
          </cell>
          <cell r="T23" t="str">
            <v xml:space="preserve">24th of each month </v>
          </cell>
          <cell r="U23" t="str">
            <v>Bank transfer</v>
          </cell>
          <cell r="V23">
            <v>45210</v>
          </cell>
          <cell r="W23">
            <v>112</v>
          </cell>
          <cell r="X23">
            <v>303</v>
          </cell>
          <cell r="Y23">
            <v>415</v>
          </cell>
          <cell r="Z23">
            <v>116</v>
          </cell>
          <cell r="AA23">
            <v>0</v>
          </cell>
          <cell r="AB23">
            <v>0</v>
          </cell>
          <cell r="AC23" t="str">
            <v>worker committee</v>
          </cell>
          <cell r="AD23" t="str">
            <v>29°39’59’’ N, 121°26’7’’ E</v>
          </cell>
          <cell r="AE23" t="str">
            <v>worker committee</v>
          </cell>
          <cell r="AF23" t="str">
            <v>Yes</v>
          </cell>
          <cell r="AG23" t="str">
            <v>35°68′06′′N, 116°53′26′′E.</v>
          </cell>
          <cell r="AH23" t="str">
            <v>worker committee</v>
          </cell>
          <cell r="AI23" t="str">
            <v>Yes</v>
          </cell>
        </row>
        <row r="24">
          <cell r="A24" t="str">
            <v>JN501_40</v>
          </cell>
          <cell r="B24" t="str">
            <v>Janlon</v>
          </cell>
          <cell r="C24" t="str">
            <v>Quanzhou Zhenglong Bags &amp; Garments</v>
          </cell>
          <cell r="D24" t="str">
            <v>CN</v>
          </cell>
          <cell r="E24" t="str">
            <v>Fujian</v>
          </cell>
          <cell r="F24">
            <v>45517</v>
          </cell>
          <cell r="G24" t="str">
            <v>Green</v>
          </cell>
          <cell r="H24" t="str">
            <v>Semi-announced</v>
          </cell>
          <cell r="I24" t="str">
            <v>Tracked</v>
          </cell>
          <cell r="J24">
            <v>1960</v>
          </cell>
          <cell r="K24">
            <v>3282</v>
          </cell>
          <cell r="L24" t="str">
            <v>RMB</v>
          </cell>
          <cell r="M24">
            <v>0.67448979591836733</v>
          </cell>
          <cell r="N24" t="str">
            <v>BV</v>
          </cell>
          <cell r="O24">
            <v>45444</v>
          </cell>
          <cell r="P24">
            <v>0.84230000000000005</v>
          </cell>
          <cell r="Q24">
            <v>0</v>
          </cell>
          <cell r="R24" t="str">
            <v>Yes</v>
          </cell>
          <cell r="S24">
            <v>0</v>
          </cell>
          <cell r="T24" t="str">
            <v>end of next month</v>
          </cell>
          <cell r="U24" t="str">
            <v>Bank transfer</v>
          </cell>
          <cell r="V24">
            <v>45517</v>
          </cell>
          <cell r="W24">
            <v>91</v>
          </cell>
          <cell r="X24">
            <v>110</v>
          </cell>
          <cell r="Y24">
            <v>201</v>
          </cell>
          <cell r="Z24">
            <v>180</v>
          </cell>
          <cell r="AA24">
            <v>0</v>
          </cell>
          <cell r="AB24">
            <v>0</v>
          </cell>
          <cell r="AC24" t="str">
            <v>worker committee</v>
          </cell>
          <cell r="AD24" t="str">
            <v>24°54’ 49” N, 118°30’ 17” E</v>
          </cell>
          <cell r="AE24" t="str">
            <v>worker committee</v>
          </cell>
          <cell r="AF24" t="str">
            <v>No</v>
          </cell>
          <cell r="AG24" t="str">
            <v>29°39’59’’ N, 121°26’7’’ E</v>
          </cell>
          <cell r="AH24" t="str">
            <v>worker committee</v>
          </cell>
          <cell r="AI24" t="str">
            <v>Yes</v>
          </cell>
        </row>
        <row r="25">
          <cell r="A25" t="str">
            <v>KA346_40</v>
          </cell>
          <cell r="B25" t="str">
            <v>Kaynak</v>
          </cell>
          <cell r="C25" t="str">
            <v>Kaynak Tekstil</v>
          </cell>
          <cell r="D25" t="str">
            <v>TR</v>
          </cell>
          <cell r="E25" t="str">
            <v>Denizli</v>
          </cell>
          <cell r="F25">
            <v>45708</v>
          </cell>
          <cell r="G25" t="str">
            <v>Green</v>
          </cell>
          <cell r="H25" t="str">
            <v>Semi-announced</v>
          </cell>
          <cell r="I25" t="str">
            <v>Tracked</v>
          </cell>
          <cell r="J25">
            <v>22104</v>
          </cell>
          <cell r="K25">
            <v>23795</v>
          </cell>
          <cell r="L25" t="str">
            <v>TL</v>
          </cell>
          <cell r="M25">
            <v>7.6501990589938451E-2</v>
          </cell>
          <cell r="N25" t="str">
            <v>SD INTERNAL</v>
          </cell>
          <cell r="O25">
            <v>45658</v>
          </cell>
          <cell r="P25" t="str">
            <v>N/A</v>
          </cell>
          <cell r="Q25">
            <v>0</v>
          </cell>
          <cell r="R25" t="str">
            <v>Yes</v>
          </cell>
          <cell r="S25">
            <v>0</v>
          </cell>
          <cell r="T25" t="str">
            <v>10th of each month</v>
          </cell>
          <cell r="U25" t="str">
            <v>Bank Transfer</v>
          </cell>
          <cell r="V25">
            <v>45708</v>
          </cell>
          <cell r="W25">
            <v>123</v>
          </cell>
          <cell r="X25">
            <v>206</v>
          </cell>
          <cell r="Y25">
            <v>329</v>
          </cell>
          <cell r="Z25">
            <v>0</v>
          </cell>
          <cell r="AA25">
            <v>2</v>
          </cell>
          <cell r="AB25">
            <v>0</v>
          </cell>
          <cell r="AC25" t="str">
            <v>Worker committee with worker representatives</v>
          </cell>
          <cell r="AD25" t="str">
            <v>37.81086 / 29.25501</v>
          </cell>
          <cell r="AE25" t="str">
            <v>Worker representative onsite.</v>
          </cell>
          <cell r="AF25" t="str">
            <v>No</v>
          </cell>
          <cell r="AG25" t="str">
            <v>24°54’ 49” N, 118°30’ 17” E</v>
          </cell>
          <cell r="AH25" t="str">
            <v>worker committee</v>
          </cell>
          <cell r="AI25" t="str">
            <v>No</v>
          </cell>
        </row>
        <row r="26">
          <cell r="A26" t="str">
            <v>KERE1_01</v>
          </cell>
          <cell r="B26" t="str">
            <v>Kerem Moda Tekstil Sanayi ve Ticaret AS</v>
          </cell>
          <cell r="C26" t="str">
            <v>Kerem Moda Tekstil Sanayi ve Ticaret AS</v>
          </cell>
          <cell r="D26" t="str">
            <v>TR</v>
          </cell>
          <cell r="E26" t="str">
            <v>Istanbul</v>
          </cell>
          <cell r="F26">
            <v>45708</v>
          </cell>
          <cell r="G26" t="str">
            <v>Yellow</v>
          </cell>
          <cell r="H26" t="str">
            <v>Semi-announced</v>
          </cell>
          <cell r="I26" t="str">
            <v>Tracked</v>
          </cell>
          <cell r="J26">
            <v>22104</v>
          </cell>
          <cell r="K26">
            <v>24417</v>
          </cell>
          <cell r="L26" t="str">
            <v>TL</v>
          </cell>
          <cell r="M26">
            <v>0.10464169381107502</v>
          </cell>
          <cell r="N26" t="str">
            <v>SD INTERNAL</v>
          </cell>
          <cell r="O26">
            <v>45658</v>
          </cell>
          <cell r="P26">
            <v>45658</v>
          </cell>
          <cell r="Q26" t="str">
            <v>N/A</v>
          </cell>
          <cell r="R26">
            <v>0</v>
          </cell>
          <cell r="S26" t="str">
            <v>Yes</v>
          </cell>
          <cell r="T26" t="str">
            <v>10th of each month</v>
          </cell>
          <cell r="U26" t="str">
            <v xml:space="preserve">Combined </v>
          </cell>
          <cell r="V26">
            <v>45708</v>
          </cell>
          <cell r="W26">
            <v>7</v>
          </cell>
          <cell r="X26">
            <v>20</v>
          </cell>
          <cell r="Y26">
            <v>27</v>
          </cell>
          <cell r="Z26">
            <v>0</v>
          </cell>
          <cell r="AA26">
            <v>2</v>
          </cell>
          <cell r="AB26">
            <v>0</v>
          </cell>
          <cell r="AC26" t="str">
            <v>Worker committee with worker representatives</v>
          </cell>
          <cell r="AD26">
            <v>2</v>
          </cell>
          <cell r="AE26" t="str">
            <v>Worker representative onsite.</v>
          </cell>
          <cell r="AF26" t="str">
            <v>No</v>
          </cell>
          <cell r="AG26" t="str">
            <v>37.81086 / 29.25501</v>
          </cell>
          <cell r="AH26" t="str">
            <v>Worker representative onsite.</v>
          </cell>
          <cell r="AI26" t="str">
            <v>No</v>
          </cell>
        </row>
        <row r="27">
          <cell r="A27" t="str">
            <v>MA501_01</v>
          </cell>
          <cell r="B27" t="str">
            <v xml:space="preserve">Matrix Design and Industries Pvt Ltd </v>
          </cell>
          <cell r="C27" t="str">
            <v xml:space="preserve"> Matrix Design and Industries Pvt Ltd (Unit-197)</v>
          </cell>
          <cell r="D27" t="str">
            <v>IN</v>
          </cell>
          <cell r="E27" t="str">
            <v>Gurgaon</v>
          </cell>
          <cell r="F27">
            <v>45405</v>
          </cell>
          <cell r="G27" t="str">
            <v>Yellow</v>
          </cell>
          <cell r="H27" t="str">
            <v>Semi-announced</v>
          </cell>
          <cell r="I27" t="str">
            <v>Tracked</v>
          </cell>
          <cell r="J27">
            <v>10925</v>
          </cell>
          <cell r="K27">
            <v>10954</v>
          </cell>
          <cell r="L27" t="str">
            <v>INR</v>
          </cell>
          <cell r="M27">
            <v>2.6544622425628273E-3</v>
          </cell>
          <cell r="N27" t="str">
            <v>BV</v>
          </cell>
          <cell r="O27">
            <v>45352</v>
          </cell>
          <cell r="P27" t="str">
            <v>N/A</v>
          </cell>
          <cell r="Q27">
            <v>0</v>
          </cell>
          <cell r="R27" t="str">
            <v>Yes</v>
          </cell>
          <cell r="S27">
            <v>0</v>
          </cell>
          <cell r="T27" t="str">
            <v xml:space="preserve">10th DAY OF EACH MONTH </v>
          </cell>
          <cell r="U27" t="str">
            <v>10th of each month</v>
          </cell>
          <cell r="V27" t="str">
            <v xml:space="preserve">Combined </v>
          </cell>
          <cell r="W27">
            <v>45708</v>
          </cell>
          <cell r="X27">
            <v>7</v>
          </cell>
          <cell r="Y27">
            <v>20</v>
          </cell>
          <cell r="Z27">
            <v>27</v>
          </cell>
          <cell r="AA27">
            <v>27</v>
          </cell>
          <cell r="AB27">
            <v>0</v>
          </cell>
          <cell r="AC27">
            <v>0</v>
          </cell>
          <cell r="AD27">
            <v>2</v>
          </cell>
          <cell r="AE27">
            <v>0</v>
          </cell>
          <cell r="AF27" t="str">
            <v>Worker committee with worker representatives</v>
          </cell>
          <cell r="AH27" t="str">
            <v>Worker representative onsite.</v>
          </cell>
          <cell r="AI27" t="str">
            <v>No</v>
          </cell>
        </row>
        <row r="28">
          <cell r="A28" t="str">
            <v>MA501_02</v>
          </cell>
          <cell r="B28" t="str">
            <v xml:space="preserve">Matrix Design and Industries Pvt Ltd </v>
          </cell>
          <cell r="C28" t="str">
            <v>Matrix Design and Industries Pvt Ltd  (Unit-2 )</v>
          </cell>
          <cell r="D28" t="str">
            <v>IN</v>
          </cell>
          <cell r="E28" t="str">
            <v>Gurgaon</v>
          </cell>
          <cell r="F28">
            <v>45454</v>
          </cell>
          <cell r="G28" t="str">
            <v>Green</v>
          </cell>
          <cell r="H28" t="str">
            <v>Semi-announced</v>
          </cell>
          <cell r="I28" t="str">
            <v>Tracked</v>
          </cell>
          <cell r="J28">
            <v>10924</v>
          </cell>
          <cell r="K28">
            <v>10996</v>
          </cell>
          <cell r="L28" t="str">
            <v>INR</v>
          </cell>
          <cell r="M28">
            <v>6.5909923105089696E-3</v>
          </cell>
          <cell r="N28" t="str">
            <v>BV</v>
          </cell>
          <cell r="O28">
            <v>45413</v>
          </cell>
          <cell r="P28" t="str">
            <v>N/A</v>
          </cell>
          <cell r="Q28">
            <v>0</v>
          </cell>
          <cell r="R28" t="str">
            <v>Yes</v>
          </cell>
          <cell r="S28">
            <v>0</v>
          </cell>
          <cell r="T28" t="str">
            <v>7th of each month</v>
          </cell>
          <cell r="U28" t="str">
            <v>Bank Transfer</v>
          </cell>
          <cell r="V28">
            <v>45454</v>
          </cell>
          <cell r="W28">
            <v>591</v>
          </cell>
          <cell r="X28">
            <v>442</v>
          </cell>
          <cell r="Y28">
            <v>1033</v>
          </cell>
          <cell r="Z28">
            <v>987</v>
          </cell>
          <cell r="AA28">
            <v>0</v>
          </cell>
          <cell r="AB28">
            <v>0</v>
          </cell>
          <cell r="AC28" t="str">
            <v xml:space="preserve">Workers  &amp; ICC committee </v>
          </cell>
          <cell r="AD28" t="str">
            <v>Latitude :28.4203 N 
Longitude: 76.9884E</v>
          </cell>
          <cell r="AE28" t="str">
            <v>Works Committee, Grievance Handling Committee, Sexual Harassment Prevention Committee, ✓ Canteen Committee, H&amp;S Committee</v>
          </cell>
          <cell r="AF28" t="str">
            <v>No</v>
          </cell>
          <cell r="AG28" t="str">
            <v>28°26'10.2" N 
77°00'00.2" E</v>
          </cell>
          <cell r="AH28" t="str">
            <v>Works Committee, Grievance Handling Committee, Sexual Harassment Prevention Committee, ✓ Canteen Committee, H&amp;S Committee</v>
          </cell>
          <cell r="AI28" t="str">
            <v>Yes</v>
          </cell>
        </row>
        <row r="29">
          <cell r="A29" t="str">
            <v>MEIF1_02</v>
          </cell>
          <cell r="B29" t="str">
            <v>Mei Fai Hats</v>
          </cell>
          <cell r="C29" t="str">
            <v>Foshan Nanhai Li Shui Mei Fai Hats Mfg</v>
          </cell>
          <cell r="D29" t="str">
            <v>CN</v>
          </cell>
          <cell r="E29" t="str">
            <v>Guangdong</v>
          </cell>
          <cell r="F29">
            <v>45603</v>
          </cell>
          <cell r="G29" t="str">
            <v>Yellow</v>
          </cell>
          <cell r="H29" t="str">
            <v>Semi-announced</v>
          </cell>
          <cell r="I29" t="str">
            <v>Tracked</v>
          </cell>
          <cell r="J29">
            <v>1900</v>
          </cell>
          <cell r="K29">
            <v>1913.71</v>
          </cell>
          <cell r="L29" t="str">
            <v>RMB</v>
          </cell>
          <cell r="M29">
            <v>7.2157894736841754E-3</v>
          </cell>
          <cell r="N29" t="str">
            <v>BV</v>
          </cell>
          <cell r="O29">
            <v>45536</v>
          </cell>
          <cell r="P29">
            <v>1</v>
          </cell>
          <cell r="Q29">
            <v>0</v>
          </cell>
          <cell r="R29" t="str">
            <v>Yes</v>
          </cell>
          <cell r="S29">
            <v>0</v>
          </cell>
          <cell r="T29" t="str">
            <v>30th of the following month</v>
          </cell>
          <cell r="U29" t="str">
            <v>Bank transfer</v>
          </cell>
          <cell r="V29">
            <v>45603</v>
          </cell>
          <cell r="W29">
            <v>21</v>
          </cell>
          <cell r="X29">
            <v>107</v>
          </cell>
          <cell r="Y29">
            <v>128</v>
          </cell>
          <cell r="Z29">
            <v>66</v>
          </cell>
          <cell r="AA29">
            <v>0</v>
          </cell>
          <cell r="AB29">
            <v>0</v>
          </cell>
          <cell r="AC29" t="str">
            <v>Workers committee</v>
          </cell>
          <cell r="AD29" t="str">
            <v>23º 9’ 54” N, 113º 8’ 31” E</v>
          </cell>
          <cell r="AE29" t="str">
            <v>Workers committee</v>
          </cell>
          <cell r="AF29" t="str">
            <v>No</v>
          </cell>
          <cell r="AG29" t="str">
            <v>Latitude :28.4203 N 
Longitude: 76.9884E</v>
          </cell>
          <cell r="AH29" t="str">
            <v>Works Committee, Grievance Handling Committee, Sexual Harassment Prevention Committee, ✓ Canteen Committee, H&amp;S Committee</v>
          </cell>
          <cell r="AI29" t="str">
            <v>No</v>
          </cell>
        </row>
        <row r="30">
          <cell r="A30" t="str">
            <v>MOD00_01</v>
          </cell>
          <cell r="B30" t="str">
            <v>MO-DE LINE Tekstil San. &amp; Ltd. Şti.</v>
          </cell>
          <cell r="C30" t="str">
            <v>Mo-De Line Tekstil Site 1</v>
          </cell>
          <cell r="D30" t="str">
            <v>TR</v>
          </cell>
          <cell r="E30" t="str">
            <v>Istanbul</v>
          </cell>
          <cell r="F30">
            <v>45708</v>
          </cell>
          <cell r="G30" t="str">
            <v>Orange</v>
          </cell>
          <cell r="H30" t="str">
            <v>Semi-announced</v>
          </cell>
          <cell r="I30" t="str">
            <v>Tracked</v>
          </cell>
          <cell r="J30">
            <v>22104</v>
          </cell>
          <cell r="K30">
            <v>24500</v>
          </cell>
          <cell r="L30" t="str">
            <v>TL</v>
          </cell>
          <cell r="M30">
            <v>0.10839667028592115</v>
          </cell>
          <cell r="N30" t="str">
            <v>SD INTERNAL</v>
          </cell>
          <cell r="O30">
            <v>45658</v>
          </cell>
          <cell r="P30" t="str">
            <v>N/A</v>
          </cell>
          <cell r="Q30">
            <v>0</v>
          </cell>
          <cell r="R30" t="str">
            <v>Yes</v>
          </cell>
          <cell r="S30">
            <v>0</v>
          </cell>
          <cell r="T30" t="str">
            <v>5th of each month</v>
          </cell>
          <cell r="U30" t="str">
            <v>Bank Transfer</v>
          </cell>
          <cell r="V30">
            <v>45708</v>
          </cell>
          <cell r="W30">
            <v>42</v>
          </cell>
          <cell r="X30">
            <v>43</v>
          </cell>
          <cell r="Y30">
            <v>85</v>
          </cell>
          <cell r="Z30">
            <v>0</v>
          </cell>
          <cell r="AA30">
            <v>0</v>
          </cell>
          <cell r="AB30">
            <v>0</v>
          </cell>
          <cell r="AC30" t="str">
            <v>Worker committee with worker representatives</v>
          </cell>
          <cell r="AD30" t="str">
            <v>41°04'28.4"N 28°54'18.4"E</v>
          </cell>
          <cell r="AE30" t="str">
            <v>Worker representative onsite.</v>
          </cell>
          <cell r="AF30" t="str">
            <v>No</v>
          </cell>
          <cell r="AG30" t="str">
            <v>23º 9’ 54” N, 113º 8’ 31” E</v>
          </cell>
          <cell r="AH30" t="str">
            <v>Workers committee</v>
          </cell>
          <cell r="AI30" t="str">
            <v>No</v>
          </cell>
        </row>
        <row r="31">
          <cell r="A31" t="str">
            <v>NE002_41</v>
          </cell>
          <cell r="B31" t="str">
            <v>Nesan</v>
          </cell>
          <cell r="C31" t="str">
            <v xml:space="preserve">Nesan Duzce </v>
          </cell>
          <cell r="D31" t="str">
            <v>TR</v>
          </cell>
          <cell r="E31" t="str">
            <v>Duzce</v>
          </cell>
          <cell r="F31">
            <v>45708</v>
          </cell>
          <cell r="G31" t="str">
            <v xml:space="preserve">Blue </v>
          </cell>
          <cell r="H31" t="str">
            <v>Semi-announced</v>
          </cell>
          <cell r="I31" t="str">
            <v>Tracked</v>
          </cell>
          <cell r="J31">
            <v>22104</v>
          </cell>
          <cell r="K31">
            <v>23042</v>
          </cell>
          <cell r="L31" t="str">
            <v>TL</v>
          </cell>
          <cell r="M31">
            <v>4.2435758233803744E-2</v>
          </cell>
          <cell r="N31" t="str">
            <v>SD INTERNAL</v>
          </cell>
          <cell r="O31">
            <v>45658</v>
          </cell>
          <cell r="P31" t="str">
            <v>N/A</v>
          </cell>
          <cell r="Q31">
            <v>0</v>
          </cell>
          <cell r="R31" t="str">
            <v>Yes</v>
          </cell>
          <cell r="S31">
            <v>0</v>
          </cell>
          <cell r="T31" t="str">
            <v>7th  of each month</v>
          </cell>
          <cell r="U31" t="str">
            <v>Bank Transfer</v>
          </cell>
          <cell r="V31">
            <v>45708</v>
          </cell>
          <cell r="W31">
            <v>91</v>
          </cell>
          <cell r="X31">
            <v>163</v>
          </cell>
          <cell r="Y31">
            <v>254</v>
          </cell>
          <cell r="Z31">
            <v>0</v>
          </cell>
          <cell r="AA31">
            <v>0</v>
          </cell>
          <cell r="AB31">
            <v>0</v>
          </cell>
          <cell r="AC31" t="str">
            <v>Worker committee with worker representatives</v>
          </cell>
          <cell r="AD31" t="str">
            <v>40°48'10.9"N 31°13'56.6"E</v>
          </cell>
          <cell r="AE31" t="str">
            <v>Worker representative onsite.</v>
          </cell>
          <cell r="AF31" t="str">
            <v>Yes</v>
          </cell>
          <cell r="AG31" t="str">
            <v>41°04'28.4"N 28°54'18.4"E</v>
          </cell>
          <cell r="AH31" t="str">
            <v>Worker representative onsite.</v>
          </cell>
          <cell r="AI31" t="str">
            <v>No</v>
          </cell>
        </row>
        <row r="32">
          <cell r="A32" t="str">
            <v>NE002_01</v>
          </cell>
          <cell r="B32" t="str">
            <v>Nesan</v>
          </cell>
          <cell r="C32" t="str">
            <v>Nesan Knitwear</v>
          </cell>
          <cell r="D32" t="str">
            <v>TR</v>
          </cell>
          <cell r="E32" t="str">
            <v>Istanbul</v>
          </cell>
          <cell r="F32">
            <v>45708</v>
          </cell>
          <cell r="G32" t="str">
            <v>Yellow</v>
          </cell>
          <cell r="H32" t="str">
            <v>Semi-announced</v>
          </cell>
          <cell r="I32" t="str">
            <v>Tracked</v>
          </cell>
          <cell r="J32">
            <v>22104</v>
          </cell>
          <cell r="K32">
            <v>29087</v>
          </cell>
          <cell r="L32" t="str">
            <v>TL</v>
          </cell>
          <cell r="M32">
            <v>0.31591567137169752</v>
          </cell>
          <cell r="N32" t="str">
            <v>SD INTERNAL</v>
          </cell>
          <cell r="O32">
            <v>45658</v>
          </cell>
          <cell r="P32" t="str">
            <v>N/A</v>
          </cell>
          <cell r="Q32">
            <v>0</v>
          </cell>
          <cell r="R32" t="str">
            <v>Yes</v>
          </cell>
          <cell r="S32">
            <v>0</v>
          </cell>
          <cell r="T32" t="str">
            <v>7th of each month</v>
          </cell>
          <cell r="U32" t="str">
            <v>Bank Transfer</v>
          </cell>
          <cell r="V32">
            <v>45708</v>
          </cell>
          <cell r="W32">
            <v>131</v>
          </cell>
          <cell r="X32">
            <v>55</v>
          </cell>
          <cell r="Y32">
            <v>186</v>
          </cell>
          <cell r="Z32">
            <v>0</v>
          </cell>
          <cell r="AA32">
            <v>0</v>
          </cell>
          <cell r="AB32">
            <v>0</v>
          </cell>
          <cell r="AC32" t="str">
            <v>Worker committee with worker representatives</v>
          </cell>
          <cell r="AD32" t="str">
            <v>41°04'32.1"N 28°47'54.5"E</v>
          </cell>
          <cell r="AE32" t="str">
            <v>Worker representative onsite.</v>
          </cell>
          <cell r="AF32" t="str">
            <v>Yes</v>
          </cell>
          <cell r="AG32" t="str">
            <v>40°48'10.9"N 31°13'56.6"E</v>
          </cell>
          <cell r="AH32" t="str">
            <v>Worker representative onsite.</v>
          </cell>
          <cell r="AI32" t="str">
            <v>Yes</v>
          </cell>
        </row>
        <row r="33">
          <cell r="A33" t="str">
            <v>LL501_01</v>
          </cell>
          <cell r="B33" t="str">
            <v>New Rimei</v>
          </cell>
          <cell r="C33" t="str">
            <v>Jiaxing New Rimei Fashion Co., Ltd</v>
          </cell>
          <cell r="D33" t="str">
            <v>CN</v>
          </cell>
          <cell r="E33" t="str">
            <v>Zhejiang</v>
          </cell>
          <cell r="F33">
            <v>45131</v>
          </cell>
          <cell r="G33" t="str">
            <v>Yellow</v>
          </cell>
          <cell r="H33" t="str">
            <v>Unannounced</v>
          </cell>
          <cell r="I33" t="str">
            <v>Tracked</v>
          </cell>
          <cell r="J33">
            <v>2070</v>
          </cell>
          <cell r="K33">
            <v>2070</v>
          </cell>
          <cell r="L33" t="str">
            <v>RMB</v>
          </cell>
          <cell r="M33">
            <v>0</v>
          </cell>
          <cell r="N33" t="str">
            <v>SGS</v>
          </cell>
          <cell r="O33">
            <v>45383</v>
          </cell>
          <cell r="P33">
            <v>0.71</v>
          </cell>
          <cell r="Q33" t="str">
            <v>Pure piece rate</v>
          </cell>
          <cell r="R33">
            <v>0</v>
          </cell>
          <cell r="S33">
            <v>0</v>
          </cell>
          <cell r="T33" t="str">
            <v>25th of the following month</v>
          </cell>
          <cell r="U33" t="str">
            <v>Bank transfer</v>
          </cell>
          <cell r="V33">
            <v>45131</v>
          </cell>
          <cell r="W33">
            <v>181</v>
          </cell>
          <cell r="X33">
            <v>445</v>
          </cell>
          <cell r="Y33">
            <v>626</v>
          </cell>
          <cell r="Z33">
            <v>370</v>
          </cell>
          <cell r="AA33">
            <v>0</v>
          </cell>
          <cell r="AB33">
            <v>0</v>
          </cell>
          <cell r="AC33" t="str">
            <v>Workers committee</v>
          </cell>
          <cell r="AD33" t="str">
            <v>30°41’40’’ N, 121°13’49’’ E</v>
          </cell>
          <cell r="AE33" t="str">
            <v>Workers committee</v>
          </cell>
          <cell r="AF33" t="str">
            <v>No</v>
          </cell>
          <cell r="AG33" t="str">
            <v>41°04'32.1"N 28°47'54.5"E</v>
          </cell>
          <cell r="AH33" t="str">
            <v>Worker representative onsite.</v>
          </cell>
          <cell r="AI33" t="str">
            <v>Yes</v>
          </cell>
        </row>
        <row r="34">
          <cell r="A34" t="str">
            <v>NI504_41</v>
          </cell>
          <cell r="B34" t="str">
            <v>Ningbo Weikai</v>
          </cell>
          <cell r="C34" t="str">
            <v>Ningbo Weikai Garment</v>
          </cell>
          <cell r="D34" t="str">
            <v>CN</v>
          </cell>
          <cell r="E34" t="str">
            <v>Zhejiang</v>
          </cell>
          <cell r="F34">
            <v>44901</v>
          </cell>
          <cell r="G34" t="str">
            <v>Yellow</v>
          </cell>
          <cell r="H34" t="str">
            <v>Semi-announced</v>
          </cell>
          <cell r="I34" t="str">
            <v>Tracked</v>
          </cell>
          <cell r="J34">
            <v>2280</v>
          </cell>
          <cell r="K34">
            <v>2359</v>
          </cell>
          <cell r="L34" t="str">
            <v>RMB</v>
          </cell>
          <cell r="M34">
            <v>3.4649122807017596E-2</v>
          </cell>
          <cell r="N34" t="str">
            <v>BV</v>
          </cell>
          <cell r="O34">
            <v>44713</v>
          </cell>
          <cell r="P34">
            <v>0.76</v>
          </cell>
          <cell r="Q34">
            <v>0</v>
          </cell>
          <cell r="R34">
            <v>0</v>
          </cell>
          <cell r="S34" t="str">
            <v>piece rate with hourly rate</v>
          </cell>
          <cell r="T34" t="str">
            <v>The end of each month</v>
          </cell>
          <cell r="U34" t="str">
            <v>bank Transfer</v>
          </cell>
          <cell r="V34">
            <v>44901</v>
          </cell>
          <cell r="W34">
            <v>41</v>
          </cell>
          <cell r="X34">
            <v>107</v>
          </cell>
          <cell r="Y34">
            <v>148</v>
          </cell>
          <cell r="Z34">
            <v>111</v>
          </cell>
          <cell r="AA34">
            <v>0</v>
          </cell>
          <cell r="AB34">
            <v>0</v>
          </cell>
          <cell r="AC34" t="str">
            <v>Worker committee</v>
          </cell>
          <cell r="AD34" t="str">
            <v>29°47'24” N, 121°25'30” E</v>
          </cell>
          <cell r="AE34" t="str">
            <v>Worker committee</v>
          </cell>
          <cell r="AF34" t="str">
            <v>No</v>
          </cell>
          <cell r="AG34" t="str">
            <v>30°41’40’’ N, 121°13’49’’ E</v>
          </cell>
          <cell r="AH34" t="str">
            <v>Workers committee</v>
          </cell>
          <cell r="AI34" t="str">
            <v>No</v>
          </cell>
        </row>
        <row r="35">
          <cell r="A35" t="str">
            <v>NO501_02</v>
          </cell>
          <cell r="B35" t="str">
            <v>Nor Lanka Manufacturing Ltd.</v>
          </cell>
          <cell r="C35" t="str">
            <v>Sumithra Garments (Pvt) Ltd - Weerakatiya</v>
          </cell>
          <cell r="D35" t="str">
            <v>LK</v>
          </cell>
          <cell r="E35" t="str">
            <v>N/A</v>
          </cell>
          <cell r="F35">
            <v>45681</v>
          </cell>
          <cell r="G35" t="str">
            <v>Green</v>
          </cell>
          <cell r="H35" t="str">
            <v>Semi-announced</v>
          </cell>
          <cell r="I35" t="str">
            <v>Tracked</v>
          </cell>
          <cell r="J35">
            <v>21000</v>
          </cell>
          <cell r="K35">
            <v>23650</v>
          </cell>
          <cell r="L35" t="str">
            <v>LKR</v>
          </cell>
          <cell r="M35">
            <v>0.12619047619047619</v>
          </cell>
          <cell r="N35" t="str">
            <v>BV</v>
          </cell>
          <cell r="O35">
            <v>45627</v>
          </cell>
          <cell r="P35" t="str">
            <v>N/A</v>
          </cell>
          <cell r="Q35">
            <v>0</v>
          </cell>
          <cell r="R35" t="str">
            <v>Yes</v>
          </cell>
          <cell r="S35">
            <v>0</v>
          </cell>
          <cell r="T35" t="str">
            <v>10th of the succeeding month</v>
          </cell>
          <cell r="U35" t="str">
            <v>bank transfer</v>
          </cell>
          <cell r="V35">
            <v>45681</v>
          </cell>
          <cell r="W35">
            <v>177</v>
          </cell>
          <cell r="X35">
            <v>886</v>
          </cell>
          <cell r="Y35">
            <v>1063</v>
          </cell>
          <cell r="Z35">
            <v>0</v>
          </cell>
          <cell r="AA35">
            <v>0</v>
          </cell>
          <cell r="AB35">
            <v>21</v>
          </cell>
          <cell r="AC35" t="str">
            <v>Joint Consultative Committee</v>
          </cell>
          <cell r="AD35">
            <v>0</v>
          </cell>
          <cell r="AE35" t="str">
            <v>“Free Trade Zones &amp; General Services Employees Union</v>
          </cell>
          <cell r="AF35" t="str">
            <v>No</v>
          </cell>
          <cell r="AG35" t="str">
            <v>29°47'24” N, 121°25'30” E</v>
          </cell>
          <cell r="AH35" t="str">
            <v>Worker committee</v>
          </cell>
          <cell r="AI35" t="str">
            <v>No</v>
          </cell>
        </row>
        <row r="36">
          <cell r="A36" t="str">
            <v>NO501_18</v>
          </cell>
          <cell r="B36" t="str">
            <v>Nor Lanka Manufacturing Ltd.</v>
          </cell>
          <cell r="C36" t="str">
            <v>Sumithra Garments (Pvt) Ltd - Polgahawela</v>
          </cell>
          <cell r="D36" t="str">
            <v>LK</v>
          </cell>
          <cell r="E36" t="str">
            <v>POLGAHAWELA</v>
          </cell>
          <cell r="F36">
            <v>45520</v>
          </cell>
          <cell r="G36" t="str">
            <v>Green</v>
          </cell>
          <cell r="H36" t="str">
            <v>Semi-announced</v>
          </cell>
          <cell r="I36" t="str">
            <v>Tracked</v>
          </cell>
          <cell r="J36">
            <v>16000</v>
          </cell>
          <cell r="K36">
            <v>25750</v>
          </cell>
          <cell r="L36" t="str">
            <v>LKR</v>
          </cell>
          <cell r="M36">
            <v>0.609375</v>
          </cell>
          <cell r="N36" t="str">
            <v>BV</v>
          </cell>
          <cell r="O36">
            <v>45474</v>
          </cell>
          <cell r="P36" t="str">
            <v>N/A</v>
          </cell>
          <cell r="Q36">
            <v>0</v>
          </cell>
          <cell r="R36" t="str">
            <v>Yes</v>
          </cell>
          <cell r="S36">
            <v>0</v>
          </cell>
          <cell r="T36" t="str">
            <v>11th of the succeeding month</v>
          </cell>
          <cell r="U36" t="str">
            <v>Bank Transfer</v>
          </cell>
          <cell r="V36">
            <v>45520</v>
          </cell>
          <cell r="W36">
            <v>219</v>
          </cell>
          <cell r="X36">
            <v>774</v>
          </cell>
          <cell r="Y36">
            <v>993</v>
          </cell>
          <cell r="Z36">
            <v>0</v>
          </cell>
          <cell r="AA36">
            <v>0</v>
          </cell>
          <cell r="AB36">
            <v>0</v>
          </cell>
          <cell r="AC36" t="str">
            <v>Joint Consultative Committee</v>
          </cell>
          <cell r="AD36" t="str">
            <v>7.33025 &amp; longitude 80.31604</v>
          </cell>
          <cell r="AE36" t="str">
            <v>Joint Consultative Committee</v>
          </cell>
          <cell r="AF36" t="str">
            <v>No</v>
          </cell>
          <cell r="AG36">
            <v>0</v>
          </cell>
          <cell r="AH36" t="str">
            <v>“Free Trade Zones &amp; General Services Employees Union</v>
          </cell>
          <cell r="AI36" t="str">
            <v>No</v>
          </cell>
        </row>
        <row r="37">
          <cell r="A37" t="str">
            <v>NO502_01</v>
          </cell>
          <cell r="B37" t="str">
            <v>Norman</v>
          </cell>
          <cell r="C37" t="str">
            <v>Goods Plus (Cambodia) Manufacture</v>
          </cell>
          <cell r="D37" t="str">
            <v>KH</v>
          </cell>
          <cell r="E37" t="str">
            <v>Phnom Penh</v>
          </cell>
          <cell r="F37">
            <v>45541</v>
          </cell>
          <cell r="G37" t="str">
            <v>Yellow</v>
          </cell>
          <cell r="H37" t="str">
            <v>Semi-announced</v>
          </cell>
          <cell r="I37" t="str">
            <v>Tracked</v>
          </cell>
          <cell r="J37">
            <v>204</v>
          </cell>
          <cell r="K37">
            <v>273.41000000000003</v>
          </cell>
          <cell r="L37" t="str">
            <v>USD</v>
          </cell>
          <cell r="M37">
            <v>0.34024509803921577</v>
          </cell>
          <cell r="N37" t="str">
            <v>BV</v>
          </cell>
          <cell r="O37">
            <v>45474</v>
          </cell>
          <cell r="P37" t="str">
            <v>N/A</v>
          </cell>
          <cell r="Q37">
            <v>0</v>
          </cell>
          <cell r="R37" t="str">
            <v>Yes</v>
          </cell>
          <cell r="S37">
            <v>0</v>
          </cell>
          <cell r="T37" t="str">
            <v xml:space="preserve">Twice per month </v>
          </cell>
          <cell r="U37" t="str">
            <v>Cash</v>
          </cell>
          <cell r="V37">
            <v>45541</v>
          </cell>
          <cell r="W37">
            <v>312</v>
          </cell>
          <cell r="X37">
            <v>440</v>
          </cell>
          <cell r="Y37">
            <v>752</v>
          </cell>
          <cell r="Z37">
            <v>0</v>
          </cell>
          <cell r="AA37">
            <v>0</v>
          </cell>
          <cell r="AB37">
            <v>0</v>
          </cell>
          <cell r="AC37" t="str">
            <v>Shop Steward/ Worker Representative</v>
          </cell>
          <cell r="AD37" t="str">
            <v>11°29'34.2"N, 104°49'08.6"E</v>
          </cell>
          <cell r="AE37" t="str">
            <v>Shop Steward/ Worker Representative</v>
          </cell>
          <cell r="AF37" t="str">
            <v>No</v>
          </cell>
          <cell r="AG37" t="str">
            <v>7.33025 &amp; longitude 80.31604</v>
          </cell>
          <cell r="AH37" t="str">
            <v>Joint Consultative Committee</v>
          </cell>
          <cell r="AI37" t="str">
            <v>No</v>
          </cell>
        </row>
        <row r="38">
          <cell r="A38" t="str">
            <v>PAKT1_01</v>
          </cell>
          <cell r="B38" t="str">
            <v>Pak Tak (Kwong Tai) Knitting Fty Ltd.</v>
          </cell>
          <cell r="C38" t="str">
            <v>PAK TAK KWONG TAI KNITTING FTY-LMT</v>
          </cell>
          <cell r="D38" t="str">
            <v>CN</v>
          </cell>
          <cell r="E38" t="str">
            <v>Guangdong</v>
          </cell>
          <cell r="F38">
            <v>45457</v>
          </cell>
          <cell r="G38" t="str">
            <v>Yellow</v>
          </cell>
          <cell r="H38" t="str">
            <v>Unannounced</v>
          </cell>
          <cell r="I38" t="str">
            <v>Tracked</v>
          </cell>
          <cell r="J38">
            <v>1900</v>
          </cell>
          <cell r="K38">
            <v>1900</v>
          </cell>
          <cell r="L38" t="str">
            <v>RMB</v>
          </cell>
          <cell r="M38">
            <v>0</v>
          </cell>
          <cell r="N38" t="str">
            <v>BV</v>
          </cell>
          <cell r="O38">
            <v>45383</v>
          </cell>
          <cell r="P38">
            <v>0.7</v>
          </cell>
          <cell r="Q38">
            <v>0</v>
          </cell>
          <cell r="R38" t="str">
            <v>yes</v>
          </cell>
          <cell r="S38">
            <v>0</v>
          </cell>
          <cell r="T38" t="str">
            <v>end of the following month</v>
          </cell>
          <cell r="U38" t="str">
            <v>cash</v>
          </cell>
          <cell r="V38">
            <v>45457</v>
          </cell>
          <cell r="W38">
            <v>83</v>
          </cell>
          <cell r="X38">
            <v>191</v>
          </cell>
          <cell r="Y38">
            <v>274</v>
          </cell>
          <cell r="Z38">
            <v>218</v>
          </cell>
          <cell r="AA38">
            <v>0</v>
          </cell>
          <cell r="AB38">
            <v>0</v>
          </cell>
          <cell r="AC38" t="str">
            <v>Worker committee</v>
          </cell>
          <cell r="AD38" t="str">
            <v>23°1’ 43” N, 114°4’ 22” E</v>
          </cell>
          <cell r="AE38" t="str">
            <v>worker committee</v>
          </cell>
          <cell r="AF38" t="str">
            <v>No</v>
          </cell>
          <cell r="AG38" t="str">
            <v>11°29'34.2"N, 104°49'08.6"E</v>
          </cell>
          <cell r="AH38" t="str">
            <v>Shop Steward/ Worker Representative</v>
          </cell>
          <cell r="AI38" t="str">
            <v>No</v>
          </cell>
        </row>
        <row r="39">
          <cell r="A39" t="str">
            <v>NO501_19</v>
          </cell>
          <cell r="B39" t="str">
            <v>Nor Lanka Manufacturing Ltd.</v>
          </cell>
          <cell r="C39" t="str">
            <v>Sumithra Hasalaka (pte) Ltd - Hasalaka</v>
          </cell>
          <cell r="D39" t="str">
            <v>LK</v>
          </cell>
          <cell r="E39" t="str">
            <v>N/A</v>
          </cell>
          <cell r="F39">
            <v>45288</v>
          </cell>
          <cell r="G39" t="str">
            <v>Green</v>
          </cell>
          <cell r="H39" t="str">
            <v>Semi-announced</v>
          </cell>
          <cell r="I39" t="str">
            <v>Tracked</v>
          </cell>
          <cell r="J39">
            <v>16000</v>
          </cell>
          <cell r="K39">
            <v>34564</v>
          </cell>
          <cell r="L39" t="str">
            <v>LKR</v>
          </cell>
          <cell r="M39">
            <v>1.1100000000000001</v>
          </cell>
          <cell r="N39" t="str">
            <v>BV</v>
          </cell>
          <cell r="O39">
            <v>45231</v>
          </cell>
          <cell r="P39" t="str">
            <v>10th of the succeeding month</v>
          </cell>
          <cell r="Q39" t="str">
            <v>Bank Transfer</v>
          </cell>
          <cell r="R39">
            <v>45288</v>
          </cell>
          <cell r="S39" t="str">
            <v>yes</v>
          </cell>
          <cell r="T39" t="str">
            <v>10th of the succeeding month</v>
          </cell>
          <cell r="U39" t="str">
            <v>Bank Transfer</v>
          </cell>
          <cell r="V39">
            <v>45288</v>
          </cell>
          <cell r="W39">
            <v>169</v>
          </cell>
          <cell r="X39">
            <v>541</v>
          </cell>
          <cell r="Y39">
            <v>710</v>
          </cell>
          <cell r="Z39">
            <v>0</v>
          </cell>
          <cell r="AA39">
            <v>0</v>
          </cell>
          <cell r="AB39">
            <v>7</v>
          </cell>
          <cell r="AC39" t="str">
            <v>Joint Consultative Committee &amp; parent Union</v>
          </cell>
          <cell r="AD39" t="str">
            <v>latitude 7.35457 &amp; longitude 80.95079</v>
          </cell>
          <cell r="AE39" t="str">
            <v>“Free Trade Zones &amp; General Services Employees Union</v>
          </cell>
          <cell r="AF39" t="str">
            <v>No</v>
          </cell>
          <cell r="AG39" t="str">
            <v>23°1’ 43” N, 114°4’ 22” E</v>
          </cell>
          <cell r="AH39" t="str">
            <v>worker committee</v>
          </cell>
          <cell r="AI39" t="str">
            <v>No</v>
          </cell>
        </row>
        <row r="40">
          <cell r="A40" t="str">
            <v>PD880_41</v>
          </cell>
          <cell r="B40" t="str">
            <v>PDS Bangladesh</v>
          </cell>
          <cell r="C40" t="str">
            <v>Renaissance Barind Ltd.</v>
          </cell>
          <cell r="D40" t="str">
            <v>BD</v>
          </cell>
          <cell r="E40" t="str">
            <v>Bagladesh</v>
          </cell>
          <cell r="F40">
            <v>45581</v>
          </cell>
          <cell r="G40" t="str">
            <v>Yellow</v>
          </cell>
          <cell r="H40" t="str">
            <v>Semi-announced</v>
          </cell>
          <cell r="I40" t="str">
            <v>Tracked</v>
          </cell>
          <cell r="J40">
            <v>12800</v>
          </cell>
          <cell r="K40">
            <v>12800</v>
          </cell>
          <cell r="L40" t="str">
            <v>BDT</v>
          </cell>
          <cell r="M40">
            <v>0</v>
          </cell>
          <cell r="N40" t="str">
            <v>BV</v>
          </cell>
          <cell r="O40">
            <v>45536</v>
          </cell>
          <cell r="P40">
            <v>45231</v>
          </cell>
          <cell r="Q40" t="str">
            <v>10th of the succeeding month</v>
          </cell>
          <cell r="R40" t="str">
            <v>Bank Transfer</v>
          </cell>
          <cell r="S40">
            <v>45288</v>
          </cell>
          <cell r="T40" t="str">
            <v>7th day of the month</v>
          </cell>
          <cell r="U40" t="str">
            <v>10th of the succeeding month</v>
          </cell>
          <cell r="V40" t="str">
            <v>Bank Transfer</v>
          </cell>
          <cell r="W40">
            <v>45288</v>
          </cell>
          <cell r="X40">
            <v>169</v>
          </cell>
          <cell r="Y40">
            <v>541</v>
          </cell>
          <cell r="Z40">
            <v>710</v>
          </cell>
          <cell r="AA40">
            <v>710</v>
          </cell>
          <cell r="AB40">
            <v>0</v>
          </cell>
          <cell r="AC40">
            <v>0</v>
          </cell>
          <cell r="AD40">
            <v>0</v>
          </cell>
          <cell r="AE40" t="str">
            <v>Works Committee, Grievance Handling Committee, Sexual Harassment Prevention Committee, ✓ Canteen Committee, H&amp;S Committee</v>
          </cell>
          <cell r="AF40" t="str">
            <v>No</v>
          </cell>
          <cell r="AG40" t="str">
            <v>latitude 7.35457 &amp; longitude 80.95079</v>
          </cell>
          <cell r="AH40" t="str">
            <v>“Free Trade Zones &amp; General Services Employees Union</v>
          </cell>
          <cell r="AI40" t="str">
            <v>No</v>
          </cell>
        </row>
        <row r="41">
          <cell r="A41" t="str">
            <v>PD880_40</v>
          </cell>
          <cell r="B41" t="str">
            <v>PDS Bangladesh</v>
          </cell>
          <cell r="C41" t="str">
            <v>Dazzling Dresses LTD</v>
          </cell>
          <cell r="D41" t="str">
            <v>BD</v>
          </cell>
          <cell r="E41" t="str">
            <v>Bagladesh</v>
          </cell>
          <cell r="F41">
            <v>45621</v>
          </cell>
          <cell r="G41" t="str">
            <v>Yellow</v>
          </cell>
          <cell r="H41" t="str">
            <v>Semi-announced</v>
          </cell>
          <cell r="I41" t="str">
            <v>Tracked</v>
          </cell>
          <cell r="J41">
            <v>12800</v>
          </cell>
          <cell r="K41">
            <v>12800</v>
          </cell>
          <cell r="L41" t="str">
            <v>BDT</v>
          </cell>
          <cell r="M41">
            <v>0</v>
          </cell>
          <cell r="N41" t="str">
            <v>BV</v>
          </cell>
          <cell r="O41">
            <v>45566</v>
          </cell>
          <cell r="P41" t="str">
            <v>7th day of the month</v>
          </cell>
          <cell r="Q41" t="str">
            <v>Bank Transfer</v>
          </cell>
          <cell r="T41" t="str">
            <v>7th day of the month</v>
          </cell>
          <cell r="U41" t="str">
            <v>7th day of the month</v>
          </cell>
          <cell r="V41" t="str">
            <v>Bank Transfer</v>
          </cell>
          <cell r="W41">
            <v>45581</v>
          </cell>
          <cell r="X41">
            <v>692</v>
          </cell>
          <cell r="Y41">
            <v>2772</v>
          </cell>
          <cell r="Z41">
            <v>3464</v>
          </cell>
          <cell r="AA41">
            <v>3464</v>
          </cell>
          <cell r="AB41">
            <v>0</v>
          </cell>
          <cell r="AC41">
            <v>0</v>
          </cell>
          <cell r="AD41">
            <v>0</v>
          </cell>
          <cell r="AE41" t="str">
            <v>Works Committee, Grievance Handling Committee, Sexual Harassment Prevention Committee, ✓ Canteen Committee, H&amp;S Committee</v>
          </cell>
          <cell r="AF41" t="str">
            <v>No</v>
          </cell>
          <cell r="AH41" t="str">
            <v>Works Committee, Grievance Handling Committee, Sexual Harassment Prevention Committee, ✓ Canteen Committee, H&amp;S Committee</v>
          </cell>
          <cell r="AI41" t="str">
            <v>No</v>
          </cell>
        </row>
        <row r="42">
          <cell r="A42" t="str">
            <v>CO456_42</v>
          </cell>
          <cell r="B42" t="str">
            <v>POND/B'Las</v>
          </cell>
          <cell r="C42" t="str">
            <v>SCAVI HUE COMPANY</v>
          </cell>
          <cell r="D42" t="str">
            <v>VN</v>
          </cell>
          <cell r="E42" t="str">
            <v>Thua Thien Hue (Region 3)</v>
          </cell>
          <cell r="F42">
            <v>45229</v>
          </cell>
          <cell r="G42" t="str">
            <v>Yellow</v>
          </cell>
          <cell r="H42" t="str">
            <v>Semi-announced</v>
          </cell>
          <cell r="I42" t="str">
            <v>Tracked</v>
          </cell>
          <cell r="J42">
            <v>3640000</v>
          </cell>
          <cell r="K42">
            <v>6262955</v>
          </cell>
          <cell r="L42" t="str">
            <v>VND</v>
          </cell>
          <cell r="M42">
            <v>0.720592032967033</v>
          </cell>
          <cell r="N42" t="str">
            <v>BV</v>
          </cell>
          <cell r="O42">
            <v>45170</v>
          </cell>
          <cell r="P42">
            <v>45566</v>
          </cell>
          <cell r="Q42" t="str">
            <v>7th day of the month</v>
          </cell>
          <cell r="R42" t="str">
            <v>Bank Transfer</v>
          </cell>
          <cell r="T42" t="str">
            <v xml:space="preserve">15th of the following month </v>
          </cell>
          <cell r="U42" t="str">
            <v>7th day of the month</v>
          </cell>
          <cell r="V42" t="str">
            <v>Bank Transfer</v>
          </cell>
          <cell r="W42">
            <v>45621</v>
          </cell>
          <cell r="X42">
            <v>531</v>
          </cell>
          <cell r="Y42">
            <v>583</v>
          </cell>
          <cell r="Z42">
            <v>1114</v>
          </cell>
          <cell r="AA42">
            <v>1114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 xml:space="preserve">Workers  &amp; ICC committee </v>
          </cell>
          <cell r="AH42" t="str">
            <v>Works Committee, Grievance Handling Committee, Sexual Harassment Prevention Committee, ✓ Canteen Committee, H&amp;S Committee</v>
          </cell>
          <cell r="AI42" t="str">
            <v>No</v>
          </cell>
        </row>
        <row r="43">
          <cell r="A43" t="str">
            <v>QB501_01</v>
          </cell>
          <cell r="B43" t="str">
            <v>Quality And Beauty</v>
          </cell>
          <cell r="C43" t="str">
            <v>Quality and Beauty Garments Co., Ltd</v>
          </cell>
          <cell r="D43" t="str">
            <v>CN</v>
          </cell>
          <cell r="E43" t="str">
            <v>Shandong</v>
          </cell>
          <cell r="F43">
            <v>45211</v>
          </cell>
          <cell r="G43" t="str">
            <v>Yellow</v>
          </cell>
          <cell r="H43" t="str">
            <v>Semi-announced</v>
          </cell>
          <cell r="I43" t="str">
            <v>Tracked</v>
          </cell>
          <cell r="J43">
            <v>1900</v>
          </cell>
          <cell r="K43">
            <v>2645</v>
          </cell>
          <cell r="L43" t="str">
            <v>RMB</v>
          </cell>
          <cell r="M43">
            <v>0.39210526315789473</v>
          </cell>
          <cell r="N43" t="str">
            <v>SCSA</v>
          </cell>
          <cell r="O43">
            <v>45139</v>
          </cell>
          <cell r="P43">
            <v>0.67</v>
          </cell>
          <cell r="Q43">
            <v>0</v>
          </cell>
          <cell r="R43">
            <v>0</v>
          </cell>
          <cell r="S43" t="str">
            <v>piece rate with hourly rate</v>
          </cell>
          <cell r="T43" t="str">
            <v>end of the following month</v>
          </cell>
          <cell r="U43" t="str">
            <v xml:space="preserve">15th of the following month </v>
          </cell>
          <cell r="V43" t="str">
            <v>Bank Transfer</v>
          </cell>
          <cell r="W43">
            <v>45229</v>
          </cell>
          <cell r="X43">
            <v>1249</v>
          </cell>
          <cell r="Y43">
            <v>4145</v>
          </cell>
          <cell r="Z43">
            <v>5394</v>
          </cell>
          <cell r="AA43">
            <v>5394</v>
          </cell>
          <cell r="AB43">
            <v>0</v>
          </cell>
          <cell r="AC43">
            <v>3237</v>
          </cell>
          <cell r="AD43">
            <v>0</v>
          </cell>
          <cell r="AE43">
            <v>0</v>
          </cell>
          <cell r="AF43" t="str">
            <v>Trade union</v>
          </cell>
          <cell r="AG43" t="str">
            <v>16°34'33.87108"N, 107°23'13.00884"E</v>
          </cell>
          <cell r="AH43" t="str">
            <v>Trade union</v>
          </cell>
          <cell r="AI43" t="str">
            <v>No</v>
          </cell>
        </row>
        <row r="44">
          <cell r="A44" t="str">
            <v>RICH1_01</v>
          </cell>
          <cell r="B44" t="str">
            <v>Richa Global Exports Pvt. Ltd</v>
          </cell>
          <cell r="C44" t="str">
            <v>Richa Global Exports Pvt. Ltd - Plot 232 Udyog Vihar</v>
          </cell>
          <cell r="D44" t="str">
            <v>IN</v>
          </cell>
          <cell r="E44" t="str">
            <v>Gurgaon</v>
          </cell>
          <cell r="F44">
            <v>45404</v>
          </cell>
          <cell r="G44" t="str">
            <v>Green</v>
          </cell>
          <cell r="H44" t="str">
            <v>Semi-announced</v>
          </cell>
          <cell r="I44" t="str">
            <v>Tracked</v>
          </cell>
          <cell r="J44">
            <v>10925</v>
          </cell>
          <cell r="K44">
            <v>10925</v>
          </cell>
          <cell r="L44" t="str">
            <v>INR</v>
          </cell>
          <cell r="M44">
            <v>0</v>
          </cell>
          <cell r="N44" t="str">
            <v>BV</v>
          </cell>
          <cell r="O44">
            <v>45352</v>
          </cell>
          <cell r="P44" t="str">
            <v>N/A</v>
          </cell>
          <cell r="Q44">
            <v>0</v>
          </cell>
          <cell r="R44" t="str">
            <v>Yes</v>
          </cell>
          <cell r="S44">
            <v>0</v>
          </cell>
          <cell r="T44" t="str">
            <v>7th day of the month</v>
          </cell>
          <cell r="U44" t="str">
            <v>Bank Transfer</v>
          </cell>
          <cell r="V44">
            <v>45404</v>
          </cell>
          <cell r="W44">
            <v>1059</v>
          </cell>
          <cell r="X44">
            <v>229</v>
          </cell>
          <cell r="Y44">
            <v>1288</v>
          </cell>
          <cell r="Z44">
            <v>617</v>
          </cell>
          <cell r="AA44">
            <v>0</v>
          </cell>
          <cell r="AB44">
            <v>0</v>
          </cell>
          <cell r="AC44" t="str">
            <v xml:space="preserve">Workers  &amp; ICC committee </v>
          </cell>
          <cell r="AD44" t="str">
            <v>Latitude: 28.50800N
Longitude: 77.0839
0 E</v>
          </cell>
          <cell r="AE44" t="str">
            <v>Works Committee, Grievance Handling Committee, Sexual Harassment Prevention Committee, ✓ Canteen Committee, H&amp;S Committee</v>
          </cell>
          <cell r="AF44" t="str">
            <v>No</v>
          </cell>
          <cell r="AG44" t="str">
            <v>36°24’ 37” N, 119°45’ 20” E</v>
          </cell>
          <cell r="AH44" t="str">
            <v>worker commitee</v>
          </cell>
          <cell r="AI44" t="str">
            <v>Yes</v>
          </cell>
        </row>
        <row r="45">
          <cell r="A45" t="str">
            <v>RICH1_03</v>
          </cell>
          <cell r="B45" t="str">
            <v>Richa Global Exports Pvt. Ltd</v>
          </cell>
          <cell r="C45" t="str">
            <v>Richa Global Exports Pvt. Ltd. - Unit 407 IMT Manesar</v>
          </cell>
          <cell r="D45" t="str">
            <v>IN</v>
          </cell>
          <cell r="E45" t="str">
            <v>Gurgaon</v>
          </cell>
          <cell r="F45">
            <v>45211</v>
          </cell>
          <cell r="G45" t="str">
            <v xml:space="preserve">Blue </v>
          </cell>
          <cell r="H45" t="str">
            <v>Semi-announced</v>
          </cell>
          <cell r="I45" t="str">
            <v>Tracked</v>
          </cell>
          <cell r="J45">
            <v>10662</v>
          </cell>
          <cell r="K45">
            <v>10671</v>
          </cell>
          <cell r="L45" t="str">
            <v>INR</v>
          </cell>
          <cell r="M45">
            <v>8.4411930219463471E-4</v>
          </cell>
          <cell r="N45" t="str">
            <v>BV</v>
          </cell>
          <cell r="O45">
            <v>45170</v>
          </cell>
          <cell r="P45" t="str">
            <v>N/A</v>
          </cell>
          <cell r="Q45">
            <v>0</v>
          </cell>
          <cell r="R45" t="str">
            <v>Yes</v>
          </cell>
          <cell r="S45">
            <v>0</v>
          </cell>
          <cell r="T45" t="str">
            <v>7th day of the month</v>
          </cell>
          <cell r="U45" t="str">
            <v>Bank Transfer</v>
          </cell>
          <cell r="V45">
            <v>45211</v>
          </cell>
          <cell r="W45">
            <v>1169</v>
          </cell>
          <cell r="X45">
            <v>130</v>
          </cell>
          <cell r="Y45">
            <v>1299</v>
          </cell>
          <cell r="Z45">
            <v>1261</v>
          </cell>
          <cell r="AA45">
            <v>0</v>
          </cell>
          <cell r="AB45">
            <v>106</v>
          </cell>
          <cell r="AC45" t="str">
            <v xml:space="preserve">Workers  &amp; ICC committee </v>
          </cell>
          <cell r="AD45" t="str">
            <v>- Latiturde - 28.379283, Longitude - 76.907057</v>
          </cell>
          <cell r="AE45" t="str">
            <v>Works Committee, Grievance Handling Committee, Sexual Harassment Prevention Committee, ✓ Canteen Committee, H&amp;S Committee</v>
          </cell>
          <cell r="AF45" t="str">
            <v>Yes</v>
          </cell>
          <cell r="AG45" t="str">
            <v>Latitude: 28.50800N
Longitude: 77.0839
0 E</v>
          </cell>
          <cell r="AH45" t="str">
            <v>Works Committee, Grievance Handling Committee, Sexual Harassment Prevention Committee, ✓ Canteen Committee, H&amp;S Committee</v>
          </cell>
          <cell r="AI45" t="str">
            <v>No</v>
          </cell>
        </row>
        <row r="46">
          <cell r="A46" t="str">
            <v>SM502_01</v>
          </cell>
          <cell r="B46" t="str">
            <v>Sam Fashion Co., Ltd.</v>
          </cell>
          <cell r="C46" t="str">
            <v>Sam Fashion Co., Ltd.</v>
          </cell>
          <cell r="D46" t="str">
            <v>CN</v>
          </cell>
          <cell r="E46" t="str">
            <v>Zhejiang</v>
          </cell>
          <cell r="F46">
            <v>45727</v>
          </cell>
          <cell r="G46" t="str">
            <v>Orange (1)</v>
          </cell>
          <cell r="H46" t="str">
            <v>Semi-announced</v>
          </cell>
          <cell r="I46" t="str">
            <v>Tracked</v>
          </cell>
          <cell r="J46">
            <v>2260</v>
          </cell>
          <cell r="K46">
            <v>2301.11</v>
          </cell>
          <cell r="L46" t="str">
            <v>RMB</v>
          </cell>
          <cell r="M46">
            <v>1.8190265486725643E-2</v>
          </cell>
          <cell r="N46" t="str">
            <v>BV</v>
          </cell>
          <cell r="O46">
            <v>45474</v>
          </cell>
          <cell r="P46">
            <v>1</v>
          </cell>
          <cell r="Q46">
            <v>0</v>
          </cell>
          <cell r="R46" t="str">
            <v>yes</v>
          </cell>
          <cell r="S46">
            <v>0</v>
          </cell>
          <cell r="T46" t="str">
            <v>end of the following month</v>
          </cell>
          <cell r="U46" t="str">
            <v>Bank transfer</v>
          </cell>
          <cell r="V46">
            <v>45727</v>
          </cell>
          <cell r="W46">
            <v>304</v>
          </cell>
          <cell r="X46">
            <v>373</v>
          </cell>
          <cell r="Y46">
            <v>677</v>
          </cell>
          <cell r="Z46">
            <v>334</v>
          </cell>
          <cell r="AA46">
            <v>0</v>
          </cell>
          <cell r="AB46">
            <v>0</v>
          </cell>
          <cell r="AC46" t="str">
            <v>worker commitee</v>
          </cell>
          <cell r="AD46" t="str">
            <v>30°40’46’’ N, 120°31’6’’ E</v>
          </cell>
          <cell r="AE46" t="str">
            <v>worker commitee</v>
          </cell>
          <cell r="AF46" t="str">
            <v>No</v>
          </cell>
          <cell r="AG46" t="str">
            <v>- Latiturde - 28.379283, Longitude - 76.907057</v>
          </cell>
          <cell r="AH46" t="str">
            <v>Works Committee, Grievance Handling Committee, Sexual Harassment Prevention Committee, ✓ Canteen Committee, H&amp;S Committee</v>
          </cell>
          <cell r="AI46" t="str">
            <v>Yes</v>
          </cell>
        </row>
        <row r="47">
          <cell r="A47" t="str">
            <v>SA503_43</v>
          </cell>
          <cell r="B47" t="str">
            <v xml:space="preserve">Saniyo HK Co Ltd </v>
          </cell>
          <cell r="C47" t="str">
            <v>Xiamen Fei Fei Bag Manufacturing Co., Ltd</v>
          </cell>
          <cell r="D47" t="str">
            <v>CN</v>
          </cell>
          <cell r="E47" t="str">
            <v>Fujian</v>
          </cell>
          <cell r="F47">
            <v>45436</v>
          </cell>
          <cell r="G47" t="str">
            <v>Yellow</v>
          </cell>
          <cell r="H47" t="str">
            <v>Pre-Approval Visit (remote)</v>
          </cell>
          <cell r="I47" t="str">
            <v>Tracked</v>
          </cell>
          <cell r="J47">
            <v>2030</v>
          </cell>
          <cell r="K47">
            <v>2200</v>
          </cell>
          <cell r="L47" t="str">
            <v>RMB</v>
          </cell>
          <cell r="M47">
            <v>8.3743842364532028E-2</v>
          </cell>
          <cell r="N47" t="str">
            <v>LRQA</v>
          </cell>
          <cell r="O47">
            <v>45352</v>
          </cell>
          <cell r="P47">
            <v>45474</v>
          </cell>
          <cell r="Q47">
            <v>1</v>
          </cell>
          <cell r="R47">
            <v>0</v>
          </cell>
          <cell r="S47" t="str">
            <v>yes</v>
          </cell>
          <cell r="T47" t="str">
            <v>15th of the following month</v>
          </cell>
          <cell r="U47" t="str">
            <v>Bank Transfer</v>
          </cell>
          <cell r="V47">
            <v>45436</v>
          </cell>
          <cell r="W47">
            <v>61</v>
          </cell>
          <cell r="X47">
            <v>298</v>
          </cell>
          <cell r="Y47">
            <v>359</v>
          </cell>
          <cell r="Z47">
            <v>0</v>
          </cell>
          <cell r="AA47">
            <v>0</v>
          </cell>
          <cell r="AB47">
            <v>0</v>
          </cell>
          <cell r="AC47" t="str">
            <v>worker committee</v>
          </cell>
          <cell r="AD47" t="str">
            <v xml:space="preserve">24.3149N, 118.020E </v>
          </cell>
          <cell r="AE47" t="str">
            <v>worker committee</v>
          </cell>
          <cell r="AF47" t="str">
            <v>No</v>
          </cell>
          <cell r="AG47" t="str">
            <v>30°40’46’’ N, 120°31’6’’ E</v>
          </cell>
          <cell r="AH47" t="str">
            <v>worker commitee</v>
          </cell>
          <cell r="AI47" t="str">
            <v>No</v>
          </cell>
        </row>
        <row r="48">
          <cell r="A48" t="str">
            <v>SE501_40</v>
          </cell>
          <cell r="B48" t="str">
            <v>Sertim</v>
          </cell>
          <cell r="C48" t="str">
            <v xml:space="preserve">Sertim - Pinarhisar </v>
          </cell>
          <cell r="D48" t="str">
            <v>TR</v>
          </cell>
          <cell r="E48" t="str">
            <v>Kirklareli</v>
          </cell>
          <cell r="F48">
            <v>45708</v>
          </cell>
          <cell r="G48" t="str">
            <v>Orange</v>
          </cell>
          <cell r="H48" t="str">
            <v>Semi-announced</v>
          </cell>
          <cell r="I48" t="str">
            <v>Tracked</v>
          </cell>
          <cell r="J48">
            <v>22104</v>
          </cell>
          <cell r="K48">
            <v>22674</v>
          </cell>
          <cell r="L48" t="str">
            <v>TL</v>
          </cell>
          <cell r="M48">
            <v>2.5787187839305004E-2</v>
          </cell>
          <cell r="N48" t="str">
            <v>SD INTERNAL</v>
          </cell>
          <cell r="O48">
            <v>45658</v>
          </cell>
          <cell r="P48" t="str">
            <v>N/A</v>
          </cell>
          <cell r="Q48">
            <v>0</v>
          </cell>
          <cell r="R48" t="str">
            <v>Yes</v>
          </cell>
          <cell r="S48">
            <v>0</v>
          </cell>
          <cell r="T48" t="str">
            <v>5th of each month</v>
          </cell>
          <cell r="U48" t="str">
            <v>15th of the following month</v>
          </cell>
          <cell r="V48" t="str">
            <v>Bank Transfer</v>
          </cell>
          <cell r="W48">
            <v>45436</v>
          </cell>
          <cell r="X48">
            <v>61</v>
          </cell>
          <cell r="Y48">
            <v>298</v>
          </cell>
          <cell r="Z48">
            <v>359</v>
          </cell>
          <cell r="AA48">
            <v>359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worker committee</v>
          </cell>
          <cell r="AG48" t="str">
            <v xml:space="preserve">24.3149N, 118.020E </v>
          </cell>
          <cell r="AH48" t="str">
            <v>worker committee</v>
          </cell>
          <cell r="AI48" t="str">
            <v>No</v>
          </cell>
        </row>
        <row r="49">
          <cell r="A49" t="str">
            <v>SE501_41</v>
          </cell>
          <cell r="B49" t="str">
            <v>Sertim</v>
          </cell>
          <cell r="C49" t="str">
            <v xml:space="preserve">Sertim Tekstil - Merkez Istanbul </v>
          </cell>
          <cell r="D49" t="str">
            <v>TR</v>
          </cell>
          <cell r="E49" t="str">
            <v>Istanbul</v>
          </cell>
          <cell r="F49">
            <v>45708</v>
          </cell>
          <cell r="G49" t="str">
            <v>Orange</v>
          </cell>
          <cell r="H49" t="str">
            <v>Semi-announced</v>
          </cell>
          <cell r="I49" t="str">
            <v>Tracked</v>
          </cell>
          <cell r="J49">
            <v>22104</v>
          </cell>
          <cell r="K49">
            <v>28000</v>
          </cell>
          <cell r="L49" t="str">
            <v>TL</v>
          </cell>
          <cell r="M49">
            <v>0.2667390517553383</v>
          </cell>
          <cell r="N49" t="str">
            <v>SD INTERNAL</v>
          </cell>
          <cell r="O49">
            <v>45658</v>
          </cell>
          <cell r="P49" t="str">
            <v>N/A</v>
          </cell>
          <cell r="Q49">
            <v>0</v>
          </cell>
          <cell r="R49" t="str">
            <v>Yes</v>
          </cell>
          <cell r="S49">
            <v>0</v>
          </cell>
          <cell r="T49" t="str">
            <v>5th of each month</v>
          </cell>
          <cell r="U49" t="str">
            <v>Bank Transfer</v>
          </cell>
          <cell r="V49">
            <v>45708</v>
          </cell>
          <cell r="W49">
            <v>39</v>
          </cell>
          <cell r="X49">
            <v>30</v>
          </cell>
          <cell r="Y49">
            <v>69</v>
          </cell>
          <cell r="Z49">
            <v>0</v>
          </cell>
          <cell r="AA49">
            <v>0</v>
          </cell>
          <cell r="AB49">
            <v>0</v>
          </cell>
          <cell r="AC49" t="str">
            <v>Worker committee with worker representatives</v>
          </cell>
          <cell r="AD49" t="str">
            <v>y 41°37'04.3"N 27°31'32.4"E</v>
          </cell>
          <cell r="AE49" t="str">
            <v>Worker representative onsite.</v>
          </cell>
          <cell r="AF49" t="str">
            <v>Yes</v>
          </cell>
          <cell r="AG49" t="str">
            <v>y 41°37'04.3""N 27°31'32.4""E</v>
          </cell>
          <cell r="AH49" t="str">
            <v>Worker representative onsite.</v>
          </cell>
          <cell r="AI49" t="str">
            <v>Yes</v>
          </cell>
        </row>
        <row r="50">
          <cell r="A50" t="str">
            <v>SM501_45</v>
          </cell>
          <cell r="B50" t="str">
            <v>Smart Worldwide Development Co., Ltd.</v>
          </cell>
          <cell r="C50" t="str">
            <v>Quanzhou Howen Shoes Co., Ltd.</v>
          </cell>
          <cell r="D50" t="str">
            <v>CN</v>
          </cell>
          <cell r="E50" t="str">
            <v>Fujian</v>
          </cell>
          <cell r="F50">
            <v>45519</v>
          </cell>
          <cell r="G50" t="str">
            <v>Yellow</v>
          </cell>
          <cell r="H50" t="str">
            <v>Pre-Approval Visit (remote)</v>
          </cell>
          <cell r="I50" t="str">
            <v>Tracked</v>
          </cell>
          <cell r="J50">
            <v>1960</v>
          </cell>
          <cell r="K50">
            <v>1960</v>
          </cell>
          <cell r="L50" t="str">
            <v>RMB</v>
          </cell>
          <cell r="M50">
            <v>0</v>
          </cell>
          <cell r="N50" t="str">
            <v>SD INTERNAL</v>
          </cell>
          <cell r="O50">
            <v>45444</v>
          </cell>
          <cell r="P50">
            <v>45658</v>
          </cell>
          <cell r="Q50" t="str">
            <v>N/A</v>
          </cell>
          <cell r="R50">
            <v>0</v>
          </cell>
          <cell r="S50" t="str">
            <v>Yes</v>
          </cell>
          <cell r="T50" t="str">
            <v>20th of the following month</v>
          </cell>
          <cell r="U50" t="str">
            <v>Bank Transfer</v>
          </cell>
          <cell r="V50">
            <v>45519</v>
          </cell>
          <cell r="W50">
            <v>11</v>
          </cell>
          <cell r="X50">
            <v>11</v>
          </cell>
          <cell r="Y50">
            <v>22</v>
          </cell>
          <cell r="Z50">
            <v>0</v>
          </cell>
          <cell r="AA50">
            <v>0</v>
          </cell>
          <cell r="AB50">
            <v>0</v>
          </cell>
          <cell r="AC50" t="str">
            <v>worker committee</v>
          </cell>
          <cell r="AD50" t="str">
            <v>28.55455 N, 132.08353 E</v>
          </cell>
          <cell r="AE50" t="str">
            <v>worker committee</v>
          </cell>
          <cell r="AF50" t="str">
            <v>No</v>
          </cell>
          <cell r="AG50" t="str">
            <v>y 41°37'04.3"N 27°31'32.4"E</v>
          </cell>
          <cell r="AH50" t="str">
            <v>Worker representative onsite.</v>
          </cell>
          <cell r="AI50" t="str">
            <v>Yes</v>
          </cell>
        </row>
        <row r="51">
          <cell r="A51" t="str">
            <v>SC502_01</v>
          </cell>
          <cell r="B51" t="str">
            <v>Sumec Textile &amp; Light Industry Co., Ltd</v>
          </cell>
          <cell r="C51" t="str">
            <v>Nanjing Trust Garments Co., Ltd</v>
          </cell>
          <cell r="D51" t="str">
            <v>CN</v>
          </cell>
          <cell r="E51" t="str">
            <v>Jiangsu</v>
          </cell>
          <cell r="F51">
            <v>45651</v>
          </cell>
          <cell r="G51" t="str">
            <v>Yellow</v>
          </cell>
          <cell r="H51" t="str">
            <v>Semi-announced</v>
          </cell>
          <cell r="I51" t="str">
            <v>Tracked</v>
          </cell>
          <cell r="J51">
            <v>2490</v>
          </cell>
          <cell r="K51">
            <v>2588</v>
          </cell>
          <cell r="L51" t="str">
            <v>RMB</v>
          </cell>
          <cell r="M51">
            <v>3.9357429718875458E-2</v>
          </cell>
          <cell r="N51" t="str">
            <v>SCSA</v>
          </cell>
          <cell r="O51">
            <v>45566</v>
          </cell>
          <cell r="P51">
            <v>0.94969999999999999</v>
          </cell>
          <cell r="Q51">
            <v>0</v>
          </cell>
          <cell r="R51">
            <v>0</v>
          </cell>
          <cell r="S51" t="str">
            <v xml:space="preserve">piece rate with hourly rate </v>
          </cell>
          <cell r="T51" t="str">
            <v>end of the next month</v>
          </cell>
          <cell r="U51" t="str">
            <v>20th of the following month</v>
          </cell>
          <cell r="V51" t="str">
            <v>Bank Transfer</v>
          </cell>
          <cell r="W51">
            <v>45519</v>
          </cell>
          <cell r="X51">
            <v>11</v>
          </cell>
          <cell r="Y51">
            <v>11</v>
          </cell>
          <cell r="Z51">
            <v>22</v>
          </cell>
          <cell r="AA51">
            <v>22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worker committee</v>
          </cell>
          <cell r="AG51" t="str">
            <v>28.55455 N, 132.08353 E</v>
          </cell>
          <cell r="AH51" t="str">
            <v>worker committee</v>
          </cell>
          <cell r="AI51" t="str">
            <v>No</v>
          </cell>
        </row>
        <row r="52">
          <cell r="A52" t="str">
            <v>SC502_45</v>
          </cell>
          <cell r="B52" t="str">
            <v>Sumec Textile &amp; Light Industry Co., Ltd</v>
          </cell>
          <cell r="C52" t="str">
            <v>Henan Sumec Garment Technology Development Co. Ltd</v>
          </cell>
          <cell r="D52" t="str">
            <v>CN</v>
          </cell>
          <cell r="E52" t="str">
            <v>Henan</v>
          </cell>
          <cell r="F52">
            <v>45574</v>
          </cell>
          <cell r="G52" t="str">
            <v>Conditionally Yellow</v>
          </cell>
          <cell r="H52" t="str">
            <v>Semi-announced</v>
          </cell>
          <cell r="I52" t="str">
            <v>Tracked</v>
          </cell>
          <cell r="J52">
            <v>2000</v>
          </cell>
          <cell r="K52">
            <v>2689.12</v>
          </cell>
          <cell r="L52" t="str">
            <v>RMB</v>
          </cell>
          <cell r="M52">
            <v>0.34455999999999998</v>
          </cell>
          <cell r="N52" t="str">
            <v>SCSA</v>
          </cell>
          <cell r="O52">
            <v>45505</v>
          </cell>
          <cell r="P52">
            <v>45566</v>
          </cell>
          <cell r="Q52">
            <v>0.94969999999999999</v>
          </cell>
          <cell r="R52">
            <v>0</v>
          </cell>
          <cell r="S52">
            <v>0</v>
          </cell>
          <cell r="T52" t="str">
            <v>End of each month for previous pay period</v>
          </cell>
          <cell r="U52" t="str">
            <v>Bank Transfer</v>
          </cell>
          <cell r="V52">
            <v>45574</v>
          </cell>
          <cell r="W52">
            <v>57</v>
          </cell>
          <cell r="X52">
            <v>530</v>
          </cell>
          <cell r="Y52">
            <v>587</v>
          </cell>
          <cell r="Z52">
            <v>0</v>
          </cell>
          <cell r="AA52">
            <v>0</v>
          </cell>
          <cell r="AB52">
            <v>0</v>
          </cell>
          <cell r="AC52" t="str">
            <v>worker committee</v>
          </cell>
          <cell r="AD52" t="str">
            <v>33.9333300 N, 116.3666700 E</v>
          </cell>
          <cell r="AE52" t="str">
            <v>worker committee</v>
          </cell>
          <cell r="AF52" t="str">
            <v>Yes</v>
          </cell>
          <cell r="AG52" t="str">
            <v>118.824478, 32.51569</v>
          </cell>
          <cell r="AH52" t="str">
            <v>worker committee and union in the factory</v>
          </cell>
          <cell r="AI52" t="str">
            <v>Yes</v>
          </cell>
        </row>
        <row r="53">
          <cell r="A53" t="str">
            <v>SU222_40</v>
          </cell>
          <cell r="B53" t="str">
            <v>Sunstar</v>
          </cell>
          <cell r="C53" t="str">
            <v>Jiangsu Sunstar Garments Co., Ltd</v>
          </cell>
          <cell r="D53" t="str">
            <v>CN</v>
          </cell>
          <cell r="E53" t="str">
            <v>Jiangsu</v>
          </cell>
          <cell r="F53">
            <v>45404</v>
          </cell>
          <cell r="G53" t="str">
            <v>Yellow</v>
          </cell>
          <cell r="H53" t="str">
            <v>Semi-Announced</v>
          </cell>
          <cell r="I53" t="str">
            <v>Tracked</v>
          </cell>
          <cell r="J53">
            <v>2010</v>
          </cell>
          <cell r="K53">
            <v>2010</v>
          </cell>
          <cell r="L53" t="str">
            <v>RMB</v>
          </cell>
          <cell r="M53">
            <v>0</v>
          </cell>
          <cell r="N53" t="str">
            <v>BV</v>
          </cell>
          <cell r="O53">
            <v>45383</v>
          </cell>
          <cell r="P53">
            <v>0.72</v>
          </cell>
          <cell r="Q53">
            <v>0</v>
          </cell>
          <cell r="R53" t="str">
            <v>Yes</v>
          </cell>
          <cell r="S53" t="str">
            <v>piece rate with hourly rate</v>
          </cell>
          <cell r="T53" t="str">
            <v>20th of next month</v>
          </cell>
          <cell r="U53" t="str">
            <v>End of each month for previous pay period</v>
          </cell>
          <cell r="V53" t="str">
            <v>Bank Transfer</v>
          </cell>
          <cell r="W53">
            <v>45574</v>
          </cell>
          <cell r="X53">
            <v>57</v>
          </cell>
          <cell r="Y53">
            <v>530</v>
          </cell>
          <cell r="Z53">
            <v>587</v>
          </cell>
          <cell r="AA53">
            <v>587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worker committee</v>
          </cell>
          <cell r="AG53" t="str">
            <v>33.9333300 N, 116.3666700 E</v>
          </cell>
          <cell r="AH53" t="str">
            <v>worker committee</v>
          </cell>
          <cell r="AI53" t="str">
            <v>Yes</v>
          </cell>
        </row>
        <row r="54">
          <cell r="A54" t="str">
            <v>SUP1_40</v>
          </cell>
          <cell r="B54" t="str">
            <v>Super Overseas</v>
          </cell>
          <cell r="C54" t="str">
            <v>Super Overseas B16</v>
          </cell>
          <cell r="D54" t="str">
            <v>IN</v>
          </cell>
          <cell r="E54" t="str">
            <v>Noida</v>
          </cell>
          <cell r="F54">
            <v>45488</v>
          </cell>
          <cell r="G54" t="str">
            <v>Yellow</v>
          </cell>
          <cell r="H54" t="str">
            <v>Semi-announced</v>
          </cell>
          <cell r="I54" t="str">
            <v>Tracked</v>
          </cell>
          <cell r="J54">
            <v>10648</v>
          </cell>
          <cell r="K54">
            <v>10900</v>
          </cell>
          <cell r="L54" t="str">
            <v>INR</v>
          </cell>
          <cell r="M54">
            <v>2.3666416228399711E-2</v>
          </cell>
          <cell r="N54" t="str">
            <v>BV</v>
          </cell>
          <cell r="O54">
            <v>45444</v>
          </cell>
          <cell r="P54" t="str">
            <v>N/A</v>
          </cell>
          <cell r="Q54">
            <v>0</v>
          </cell>
          <cell r="R54" t="str">
            <v>Yes</v>
          </cell>
          <cell r="S54">
            <v>0</v>
          </cell>
          <cell r="T54" t="str">
            <v>7th day of the month</v>
          </cell>
          <cell r="U54" t="str">
            <v>Bank Transfer</v>
          </cell>
          <cell r="V54">
            <v>45488</v>
          </cell>
          <cell r="W54">
            <v>978</v>
          </cell>
          <cell r="X54">
            <v>212</v>
          </cell>
          <cell r="Y54">
            <v>1190</v>
          </cell>
          <cell r="Z54">
            <v>0</v>
          </cell>
          <cell r="AA54">
            <v>0</v>
          </cell>
          <cell r="AB54">
            <v>928</v>
          </cell>
          <cell r="AC54" t="str">
            <v xml:space="preserve">Workers  &amp; ICC committee </v>
          </cell>
          <cell r="AD54" t="str">
            <v xml:space="preserve">28.3153 N, 77.24'8 E </v>
          </cell>
          <cell r="AE54" t="str">
            <v>Works Committee, Grievance Handling Committee, Sexual Harassment Prevention Committee, ✓ Canteen Committee, H&amp;S Committee</v>
          </cell>
          <cell r="AF54" t="str">
            <v>NO</v>
          </cell>
          <cell r="AG54" t="str">
            <v>N33°52’43”, E 118°18’30”</v>
          </cell>
          <cell r="AH54" t="str">
            <v>worker committee and union</v>
          </cell>
          <cell r="AI54" t="str">
            <v>No</v>
          </cell>
        </row>
        <row r="55">
          <cell r="A55" t="str">
            <v>TD001_01</v>
          </cell>
          <cell r="B55" t="str">
            <v>Tandem Orme San. Dis. Tic. Ltd. Sti.</v>
          </cell>
          <cell r="C55" t="str">
            <v>T2/Tandem Orme San. Dis. Tic. Ltd. Sti. - Duzce Branch</v>
          </cell>
          <cell r="D55" t="str">
            <v>TR</v>
          </cell>
          <cell r="E55" t="str">
            <v>Duzce</v>
          </cell>
          <cell r="F55">
            <v>45708</v>
          </cell>
          <cell r="G55" t="str">
            <v>Green</v>
          </cell>
          <cell r="H55" t="str">
            <v>Semi-announced</v>
          </cell>
          <cell r="I55" t="str">
            <v>Tracked</v>
          </cell>
          <cell r="J55">
            <v>22104</v>
          </cell>
          <cell r="K55">
            <v>23020</v>
          </cell>
          <cell r="L55" t="str">
            <v>TL</v>
          </cell>
          <cell r="M55">
            <v>4.1440463264567517E-2</v>
          </cell>
          <cell r="N55" t="str">
            <v>SD INTERNAL</v>
          </cell>
          <cell r="O55">
            <v>45658</v>
          </cell>
          <cell r="P55" t="str">
            <v>N/A</v>
          </cell>
          <cell r="Q55">
            <v>0</v>
          </cell>
          <cell r="R55" t="str">
            <v>Yes</v>
          </cell>
          <cell r="S55">
            <v>0</v>
          </cell>
          <cell r="T55" t="str">
            <v>10th of each month</v>
          </cell>
          <cell r="U55" t="str">
            <v>Bank Transfer</v>
          </cell>
          <cell r="V55">
            <v>45708</v>
          </cell>
          <cell r="W55">
            <v>26</v>
          </cell>
          <cell r="X55">
            <v>141</v>
          </cell>
          <cell r="Y55">
            <v>167</v>
          </cell>
          <cell r="Z55">
            <v>0</v>
          </cell>
          <cell r="AA55">
            <v>0</v>
          </cell>
          <cell r="AB55">
            <v>0</v>
          </cell>
          <cell r="AC55" t="str">
            <v>Worker committee with worker representatives</v>
          </cell>
          <cell r="AD55" t="str">
            <v>40.80303; 31.23866</v>
          </cell>
          <cell r="AE55" t="str">
            <v>Worker representative onsite.</v>
          </cell>
          <cell r="AF55" t="str">
            <v>No</v>
          </cell>
          <cell r="AG55" t="str">
            <v xml:space="preserve">28.3153 N, 77.24'8 E </v>
          </cell>
          <cell r="AH55" t="str">
            <v>Works Committee, Grievance Handling Committee, Sexual Harassment Prevention Committee, ✓ Canteen Committee, H&amp;S Committee</v>
          </cell>
          <cell r="AI55" t="str">
            <v>NO</v>
          </cell>
        </row>
        <row r="56">
          <cell r="A56" t="str">
            <v>TD001_02</v>
          </cell>
          <cell r="B56" t="str">
            <v>Tandem Orme San. Dis. Tic. Ltd. Sti.</v>
          </cell>
          <cell r="C56" t="str">
            <v>T2/Tandem Orme San. Dis. Tic. Ltd. Sti. - Istanbul Branch</v>
          </cell>
          <cell r="D56" t="str">
            <v>TR</v>
          </cell>
          <cell r="E56" t="str">
            <v>Istanbul</v>
          </cell>
          <cell r="F56">
            <v>45708</v>
          </cell>
          <cell r="G56" t="str">
            <v>Green</v>
          </cell>
          <cell r="H56" t="str">
            <v>Semi-announced</v>
          </cell>
          <cell r="I56" t="str">
            <v>Tracked</v>
          </cell>
          <cell r="J56">
            <v>22104</v>
          </cell>
          <cell r="K56">
            <v>29440</v>
          </cell>
          <cell r="L56" t="str">
            <v>TL</v>
          </cell>
          <cell r="M56">
            <v>0.33188563155989859</v>
          </cell>
          <cell r="N56" t="str">
            <v>SD INTERNAL</v>
          </cell>
          <cell r="O56">
            <v>45658</v>
          </cell>
          <cell r="P56" t="str">
            <v>N/A</v>
          </cell>
          <cell r="Q56">
            <v>0</v>
          </cell>
          <cell r="R56" t="str">
            <v>Yes</v>
          </cell>
          <cell r="S56">
            <v>0</v>
          </cell>
          <cell r="T56" t="str">
            <v>10th of each month</v>
          </cell>
          <cell r="U56" t="str">
            <v xml:space="preserve">Combined </v>
          </cell>
          <cell r="V56">
            <v>45708</v>
          </cell>
          <cell r="W56">
            <v>45</v>
          </cell>
          <cell r="X56">
            <v>22</v>
          </cell>
          <cell r="Y56">
            <v>67</v>
          </cell>
          <cell r="Z56">
            <v>0</v>
          </cell>
          <cell r="AA56">
            <v>0</v>
          </cell>
          <cell r="AB56">
            <v>0</v>
          </cell>
          <cell r="AC56" t="str">
            <v>Worker committee with worker representatives</v>
          </cell>
          <cell r="AD56" t="str">
            <v>41.05853; 28.64614</v>
          </cell>
          <cell r="AE56" t="str">
            <v>Worker representative onsite.</v>
          </cell>
          <cell r="AF56" t="str">
            <v>No</v>
          </cell>
          <cell r="AG56" t="str">
            <v>40.80303; 31.23866</v>
          </cell>
          <cell r="AH56" t="str">
            <v>Worker representative onsite.</v>
          </cell>
          <cell r="AI56" t="str">
            <v>No</v>
          </cell>
        </row>
        <row r="57">
          <cell r="A57" t="str">
            <v>TAHA1_40</v>
          </cell>
          <cell r="B57" t="str">
            <v>Talu</v>
          </cell>
          <cell r="C57" t="str">
            <v>Talu Tekstil 2 (Cutting Site)</v>
          </cell>
          <cell r="D57" t="str">
            <v>TR</v>
          </cell>
          <cell r="E57" t="str">
            <v>Sakarya</v>
          </cell>
          <cell r="F57">
            <v>45708</v>
          </cell>
          <cell r="G57" t="str">
            <v xml:space="preserve">Blue </v>
          </cell>
          <cell r="H57" t="str">
            <v>Semi-announced</v>
          </cell>
          <cell r="I57" t="str">
            <v>Tracked</v>
          </cell>
          <cell r="J57">
            <v>22104</v>
          </cell>
          <cell r="K57">
            <v>24355</v>
          </cell>
          <cell r="L57" t="str">
            <v>TL</v>
          </cell>
          <cell r="M57">
            <v>0.10183677162504523</v>
          </cell>
          <cell r="N57" t="str">
            <v>SD INTERNAL</v>
          </cell>
          <cell r="O57">
            <v>45658</v>
          </cell>
          <cell r="P57" t="str">
            <v>N/A</v>
          </cell>
          <cell r="Q57">
            <v>0</v>
          </cell>
          <cell r="R57" t="str">
            <v>Yes</v>
          </cell>
          <cell r="S57">
            <v>0</v>
          </cell>
          <cell r="T57" t="str">
            <v>5th of each month</v>
          </cell>
          <cell r="U57" t="str">
            <v>Bank Transfer</v>
          </cell>
          <cell r="V57">
            <v>45708</v>
          </cell>
          <cell r="W57">
            <v>76</v>
          </cell>
          <cell r="X57">
            <v>66</v>
          </cell>
          <cell r="Y57">
            <v>142</v>
          </cell>
          <cell r="Z57">
            <v>0</v>
          </cell>
          <cell r="AA57">
            <v>0</v>
          </cell>
          <cell r="AB57">
            <v>0</v>
          </cell>
          <cell r="AC57" t="str">
            <v>Worker committee with worker representatives</v>
          </cell>
          <cell r="AD57" t="str">
            <v>40°43'06.8"N 30°23'21.3"E</v>
          </cell>
          <cell r="AE57" t="str">
            <v>Worker representative onsite.</v>
          </cell>
          <cell r="AF57" t="str">
            <v>No</v>
          </cell>
          <cell r="AG57" t="str">
            <v>41.05853; 28.64614</v>
          </cell>
          <cell r="AH57" t="str">
            <v>Worker representative onsite.</v>
          </cell>
          <cell r="AI57" t="str">
            <v>No</v>
          </cell>
        </row>
        <row r="58">
          <cell r="A58" t="str">
            <v>TAHA_02</v>
          </cell>
          <cell r="B58" t="str">
            <v>Talu</v>
          </cell>
          <cell r="C58" t="str">
            <v xml:space="preserve">Talu Tekstil Malatya </v>
          </cell>
          <cell r="D58" t="str">
            <v>TR</v>
          </cell>
          <cell r="E58" t="str">
            <v>Malatya</v>
          </cell>
          <cell r="F58">
            <v>45708</v>
          </cell>
          <cell r="G58" t="str">
            <v xml:space="preserve">Blue </v>
          </cell>
          <cell r="H58" t="str">
            <v>Semi-announced</v>
          </cell>
          <cell r="I58" t="str">
            <v>Tracked</v>
          </cell>
          <cell r="J58">
            <v>22104</v>
          </cell>
          <cell r="K58">
            <v>22378</v>
          </cell>
          <cell r="L58" t="str">
            <v>TL</v>
          </cell>
          <cell r="M58">
            <v>1.2395946435034277E-2</v>
          </cell>
          <cell r="N58" t="str">
            <v>SD INTERNAL</v>
          </cell>
          <cell r="O58">
            <v>45658</v>
          </cell>
          <cell r="P58" t="str">
            <v>N/A</v>
          </cell>
          <cell r="Q58">
            <v>0</v>
          </cell>
          <cell r="R58" t="str">
            <v>Yes</v>
          </cell>
          <cell r="S58">
            <v>0</v>
          </cell>
          <cell r="T58" t="str">
            <v>5th of each month</v>
          </cell>
          <cell r="U58" t="str">
            <v>Bank Transfer</v>
          </cell>
          <cell r="V58">
            <v>45708</v>
          </cell>
          <cell r="W58">
            <v>443</v>
          </cell>
          <cell r="X58">
            <v>340</v>
          </cell>
          <cell r="Y58">
            <v>783</v>
          </cell>
          <cell r="Z58">
            <v>0</v>
          </cell>
          <cell r="AA58">
            <v>0</v>
          </cell>
          <cell r="AB58">
            <v>0</v>
          </cell>
          <cell r="AC58" t="str">
            <v>Worker committee with worker representatives</v>
          </cell>
          <cell r="AD58" t="str">
            <v>38°20'56.9"N 38°10'24.7"E</v>
          </cell>
          <cell r="AE58" t="str">
            <v>Worker representative onsite.</v>
          </cell>
          <cell r="AF58" t="str">
            <v>No</v>
          </cell>
          <cell r="AG58" t="str">
            <v>40°43'06.8"N 30°23'21.3"E</v>
          </cell>
          <cell r="AH58" t="str">
            <v>Worker representative onsite.</v>
          </cell>
          <cell r="AI58" t="str">
            <v>No</v>
          </cell>
        </row>
        <row r="59">
          <cell r="A59" t="str">
            <v>TAHA_01</v>
          </cell>
          <cell r="B59" t="str">
            <v>Talu</v>
          </cell>
          <cell r="C59" t="str">
            <v>Talu Tekstil San. ve Tic. A.s./Adapazari Sakarya (Farkli)</v>
          </cell>
          <cell r="D59" t="str">
            <v>TR</v>
          </cell>
          <cell r="E59" t="str">
            <v>Sakarya</v>
          </cell>
          <cell r="F59">
            <v>45708</v>
          </cell>
          <cell r="G59" t="str">
            <v xml:space="preserve">Blue </v>
          </cell>
          <cell r="H59" t="str">
            <v>Semi-announced</v>
          </cell>
          <cell r="I59" t="str">
            <v>Tracked</v>
          </cell>
          <cell r="J59">
            <v>22104</v>
          </cell>
          <cell r="K59">
            <v>23040</v>
          </cell>
          <cell r="L59" t="str">
            <v>TL</v>
          </cell>
          <cell r="M59">
            <v>4.2345276872964188E-2</v>
          </cell>
          <cell r="N59" t="str">
            <v>SD INTERNAL</v>
          </cell>
          <cell r="O59">
            <v>45658</v>
          </cell>
          <cell r="P59" t="str">
            <v>N/A</v>
          </cell>
          <cell r="Q59">
            <v>0</v>
          </cell>
          <cell r="R59" t="str">
            <v>Yes</v>
          </cell>
          <cell r="S59">
            <v>0</v>
          </cell>
          <cell r="T59" t="str">
            <v>5th of each month</v>
          </cell>
          <cell r="U59" t="str">
            <v>Bank Transfer</v>
          </cell>
          <cell r="V59">
            <v>45708</v>
          </cell>
          <cell r="W59">
            <v>70</v>
          </cell>
          <cell r="X59">
            <v>726</v>
          </cell>
          <cell r="Y59">
            <v>796</v>
          </cell>
          <cell r="Z59">
            <v>0</v>
          </cell>
          <cell r="AA59">
            <v>0</v>
          </cell>
          <cell r="AB59">
            <v>0</v>
          </cell>
          <cell r="AC59" t="str">
            <v>Worker committee with worker representatives</v>
          </cell>
          <cell r="AD59" t="str">
            <v>40°43'18.6"N 30°24'32.1"E</v>
          </cell>
          <cell r="AE59" t="str">
            <v>Worker representative onsite.</v>
          </cell>
          <cell r="AF59" t="str">
            <v>No</v>
          </cell>
          <cell r="AG59" t="str">
            <v>38°20'56.9"N 38°10'24.7"E</v>
          </cell>
          <cell r="AH59" t="str">
            <v>Worker representative onsite.</v>
          </cell>
          <cell r="AI59" t="str">
            <v>No</v>
          </cell>
        </row>
        <row r="60">
          <cell r="A60" t="str">
            <v>WS501_40</v>
          </cell>
          <cell r="B60" t="str">
            <v>Welon Sport &amp; Fashion Group Limited</v>
          </cell>
          <cell r="C60" t="str">
            <v>Foshan Haiyuanfa Garment Co</v>
          </cell>
          <cell r="D60" t="str">
            <v>CN</v>
          </cell>
          <cell r="E60" t="str">
            <v>Guangdong</v>
          </cell>
          <cell r="F60">
            <v>45454</v>
          </cell>
          <cell r="G60" t="str">
            <v>Orange (1)</v>
          </cell>
          <cell r="H60" t="str">
            <v>Semi-announced</v>
          </cell>
          <cell r="I60" t="str">
            <v>Tracked</v>
          </cell>
          <cell r="J60">
            <v>1900</v>
          </cell>
          <cell r="K60">
            <v>1950</v>
          </cell>
          <cell r="L60" t="str">
            <v>RMB</v>
          </cell>
          <cell r="M60">
            <v>2.6315789473684292E-2</v>
          </cell>
          <cell r="N60" t="str">
            <v>SCSA</v>
          </cell>
          <cell r="O60">
            <v>45383</v>
          </cell>
          <cell r="P60">
            <v>0.87</v>
          </cell>
          <cell r="Q60">
            <v>0</v>
          </cell>
          <cell r="R60" t="str">
            <v>Yes</v>
          </cell>
          <cell r="S60">
            <v>0</v>
          </cell>
          <cell r="T60" t="str">
            <v>30th of the next month</v>
          </cell>
          <cell r="U60" t="str">
            <v>Bank Transfer</v>
          </cell>
          <cell r="V60">
            <v>45454</v>
          </cell>
          <cell r="W60">
            <v>21</v>
          </cell>
          <cell r="X60">
            <v>65</v>
          </cell>
          <cell r="Y60">
            <v>86</v>
          </cell>
          <cell r="Z60">
            <v>0</v>
          </cell>
          <cell r="AA60">
            <v>0</v>
          </cell>
          <cell r="AB60">
            <v>0</v>
          </cell>
          <cell r="AC60" t="str">
            <v>Wokers committee &amp; Health and safety committee</v>
          </cell>
          <cell r="AD60" t="str">
            <v>22°51′7″N, 113°3′39″E</v>
          </cell>
          <cell r="AE60" t="str">
            <v>Wokers committee &amp; Health and safety committee</v>
          </cell>
          <cell r="AF60" t="str">
            <v>No</v>
          </cell>
          <cell r="AG60" t="str">
            <v>40°43'18.6"N 30°24'32.1"E</v>
          </cell>
          <cell r="AH60" t="str">
            <v>Worker representative onsite.</v>
          </cell>
          <cell r="AI60" t="str">
            <v>No</v>
          </cell>
        </row>
        <row r="61">
          <cell r="A61" t="str">
            <v>TA501_40</v>
          </cell>
          <cell r="B61" t="str">
            <v>Tangerine Design PVT LTD</v>
          </cell>
          <cell r="C61" t="str">
            <v>Tangerine Design Pvt. Ltd. - Plot 09 (Belts)</v>
          </cell>
          <cell r="D61" t="str">
            <v>IN</v>
          </cell>
          <cell r="E61" t="str">
            <v>Gurgaon</v>
          </cell>
          <cell r="F61">
            <v>45544</v>
          </cell>
          <cell r="G61" t="str">
            <v>Green</v>
          </cell>
          <cell r="H61" t="str">
            <v>Semi-announced</v>
          </cell>
          <cell r="I61" t="str">
            <v>Tracked</v>
          </cell>
          <cell r="J61">
            <v>10925</v>
          </cell>
          <cell r="K61">
            <v>10925</v>
          </cell>
          <cell r="L61" t="str">
            <v>INR</v>
          </cell>
          <cell r="M61">
            <v>0</v>
          </cell>
          <cell r="N61" t="str">
            <v>BV</v>
          </cell>
          <cell r="O61">
            <v>45505</v>
          </cell>
          <cell r="P61" t="str">
            <v>N/A</v>
          </cell>
          <cell r="Q61">
            <v>0</v>
          </cell>
          <cell r="R61" t="str">
            <v>Yes</v>
          </cell>
          <cell r="S61">
            <v>0</v>
          </cell>
          <cell r="T61" t="str">
            <v>7th day of the month</v>
          </cell>
          <cell r="U61" t="str">
            <v>Bank Transfer</v>
          </cell>
          <cell r="V61">
            <v>45544</v>
          </cell>
          <cell r="W61">
            <v>1124</v>
          </cell>
          <cell r="X61">
            <v>102</v>
          </cell>
          <cell r="Y61">
            <v>1226</v>
          </cell>
          <cell r="Z61">
            <v>0</v>
          </cell>
          <cell r="AA61">
            <v>0</v>
          </cell>
          <cell r="AB61">
            <v>0</v>
          </cell>
          <cell r="AC61" t="str">
            <v xml:space="preserve">Workers  &amp; ICC committee </v>
          </cell>
          <cell r="AD61" t="str">
            <v>Latitude28021’22.7376North
Longitude76055’52.2336” East</v>
          </cell>
          <cell r="AE61" t="str">
            <v>Works Committee, Grievance Handling Committee, Sexual Harassment Prevention Committee, ✓ Canteen Committee, H&amp;S Committee</v>
          </cell>
          <cell r="AF61" t="str">
            <v>No</v>
          </cell>
          <cell r="AG61" t="str">
            <v>22°51′7″N, 113°3′39″E</v>
          </cell>
          <cell r="AH61" t="str">
            <v>Wokers committee &amp; Health and safety committee</v>
          </cell>
          <cell r="AI61" t="str">
            <v>No</v>
          </cell>
        </row>
        <row r="62">
          <cell r="A62" t="str">
            <v>TT501_01</v>
          </cell>
          <cell r="B62" t="str">
            <v>Trend Setters International</v>
          </cell>
          <cell r="C62" t="str">
            <v>Trend Setters International Plot 11</v>
          </cell>
          <cell r="D62" t="str">
            <v>IN</v>
          </cell>
          <cell r="E62" t="str">
            <v>Gurgaon</v>
          </cell>
          <cell r="F62">
            <v>45693</v>
          </cell>
          <cell r="G62" t="str">
            <v>Green</v>
          </cell>
          <cell r="H62" t="str">
            <v>Semi-announced</v>
          </cell>
          <cell r="I62" t="str">
            <v>Tracked</v>
          </cell>
          <cell r="J62">
            <v>11005</v>
          </cell>
          <cell r="K62">
            <v>11289</v>
          </cell>
          <cell r="L62" t="str">
            <v>INR</v>
          </cell>
          <cell r="M62">
            <v>2.5806451612903292E-2</v>
          </cell>
          <cell r="N62" t="str">
            <v>BV</v>
          </cell>
          <cell r="O62">
            <v>45627</v>
          </cell>
          <cell r="P62" t="str">
            <v>N/A</v>
          </cell>
          <cell r="Q62">
            <v>0</v>
          </cell>
          <cell r="R62" t="str">
            <v>Yes</v>
          </cell>
          <cell r="S62">
            <v>0</v>
          </cell>
          <cell r="T62" t="str">
            <v>7th day of the month</v>
          </cell>
          <cell r="U62" t="str">
            <v>Bank Transfer</v>
          </cell>
          <cell r="V62">
            <v>45693</v>
          </cell>
          <cell r="W62">
            <v>802</v>
          </cell>
          <cell r="X62">
            <v>170</v>
          </cell>
          <cell r="Y62">
            <v>972</v>
          </cell>
          <cell r="Z62">
            <v>786</v>
          </cell>
          <cell r="AA62">
            <v>0</v>
          </cell>
          <cell r="AB62">
            <v>472</v>
          </cell>
          <cell r="AC62" t="str">
            <v xml:space="preserve">Workers  &amp; ICC committee </v>
          </cell>
          <cell r="AD62">
            <v>0</v>
          </cell>
          <cell r="AE62" t="str">
            <v>Works Committee, Grievance Handling Committee, Sexual Harassment Prevention Committee, ✓ Canteen Committee, H&amp;S Committee</v>
          </cell>
          <cell r="AF62" t="str">
            <v>Yes</v>
          </cell>
          <cell r="AG62" t="str">
            <v>Latitude28021’22.7376North
Longitude76055’52.2336” East</v>
          </cell>
          <cell r="AH62" t="str">
            <v>Works Committee, Grievance Handling Committee, Sexual Harassment Prevention Committee, ✓ Canteen Committee, H&amp;S Committee</v>
          </cell>
          <cell r="AI62" t="str">
            <v>No</v>
          </cell>
        </row>
        <row r="63">
          <cell r="A63" t="str">
            <v>WI452_40</v>
          </cell>
          <cell r="B63" t="str">
            <v>Win India</v>
          </cell>
          <cell r="C63" t="str">
            <v>Win India Patravakkam</v>
          </cell>
          <cell r="D63" t="str">
            <v>IN</v>
          </cell>
          <cell r="E63" t="str">
            <v>Chennai</v>
          </cell>
          <cell r="F63">
            <v>45721</v>
          </cell>
          <cell r="G63" t="str">
            <v>Yellow</v>
          </cell>
          <cell r="H63" t="str">
            <v>Semi-announced</v>
          </cell>
          <cell r="I63" t="str">
            <v>Tracked</v>
          </cell>
          <cell r="J63">
            <v>12093</v>
          </cell>
          <cell r="K63">
            <v>12712</v>
          </cell>
          <cell r="L63" t="str">
            <v>INR</v>
          </cell>
          <cell r="M63">
            <v>5.1186636897378568E-2</v>
          </cell>
          <cell r="N63" t="str">
            <v>BV</v>
          </cell>
          <cell r="O63">
            <v>45658</v>
          </cell>
          <cell r="P63" t="str">
            <v>N/A</v>
          </cell>
          <cell r="Q63">
            <v>0</v>
          </cell>
          <cell r="R63" t="str">
            <v>Yes</v>
          </cell>
          <cell r="S63">
            <v>0</v>
          </cell>
          <cell r="T63" t="str">
            <v>7th day of the month</v>
          </cell>
          <cell r="U63" t="str">
            <v>Bank Transfer</v>
          </cell>
          <cell r="V63">
            <v>45721</v>
          </cell>
          <cell r="W63">
            <v>43</v>
          </cell>
          <cell r="X63">
            <v>356</v>
          </cell>
          <cell r="Y63">
            <v>399</v>
          </cell>
          <cell r="Z63">
            <v>26</v>
          </cell>
          <cell r="AA63">
            <v>0</v>
          </cell>
          <cell r="AB63">
            <v>2</v>
          </cell>
          <cell r="AC63" t="str">
            <v xml:space="preserve">Workers  &amp; ICC committee </v>
          </cell>
          <cell r="AD63" t="str">
            <v xml:space="preserve">Latitude - 13.1085, Longitude - 80.17611 </v>
          </cell>
          <cell r="AE63" t="str">
            <v>Works Committee, Grievance Handling Committee, Sexual Harassment Prevention Committee, ✓ Canteen Committee, H&amp;S Committee</v>
          </cell>
          <cell r="AF63" t="str">
            <v>Yes</v>
          </cell>
          <cell r="AG63">
            <v>0</v>
          </cell>
          <cell r="AH63" t="str">
            <v>Works Committee, Grievance Handling Committee, Sexual Harassment Prevention Committee, ✓ Canteen Committee, H&amp;S Committee</v>
          </cell>
          <cell r="AI63" t="str">
            <v>Yes</v>
          </cell>
        </row>
        <row r="64">
          <cell r="A64" t="str">
            <v>WIN01_40</v>
          </cell>
          <cell r="B64" t="str">
            <v xml:space="preserve">Winterquilts </v>
          </cell>
          <cell r="C64" t="str">
            <v>Lankapura Apparel (Pvt) Ltd.</v>
          </cell>
          <cell r="D64" t="str">
            <v>LK</v>
          </cell>
          <cell r="E64" t="str">
            <v>N/A</v>
          </cell>
          <cell r="F64">
            <v>45630</v>
          </cell>
          <cell r="G64" t="str">
            <v>Green</v>
          </cell>
          <cell r="H64" t="str">
            <v>Social audit</v>
          </cell>
          <cell r="I64" t="str">
            <v>Tracked</v>
          </cell>
          <cell r="J64">
            <v>21000</v>
          </cell>
          <cell r="K64">
            <v>26000</v>
          </cell>
          <cell r="L64" t="str">
            <v>LKR</v>
          </cell>
          <cell r="M64">
            <v>0.23809523809523814</v>
          </cell>
          <cell r="N64" t="str">
            <v>BV</v>
          </cell>
          <cell r="O64">
            <v>45566</v>
          </cell>
          <cell r="P64" t="str">
            <v>N/A</v>
          </cell>
          <cell r="Q64">
            <v>0</v>
          </cell>
          <cell r="R64" t="str">
            <v>Yes</v>
          </cell>
          <cell r="S64">
            <v>0</v>
          </cell>
          <cell r="T64" t="str">
            <v>10th of the following month</v>
          </cell>
          <cell r="U64" t="str">
            <v>Bank Transfer</v>
          </cell>
          <cell r="V64">
            <v>45630</v>
          </cell>
          <cell r="W64">
            <v>15</v>
          </cell>
          <cell r="X64">
            <v>572</v>
          </cell>
          <cell r="Y64">
            <v>587</v>
          </cell>
          <cell r="Z64">
            <v>0</v>
          </cell>
          <cell r="AA64">
            <v>0</v>
          </cell>
          <cell r="AB64">
            <v>563</v>
          </cell>
          <cell r="AC64" t="str">
            <v>Joint Consultative Committee</v>
          </cell>
          <cell r="AD64" t="str">
            <v>e 8.08404 &amp; longitude 81.02545:</v>
          </cell>
          <cell r="AE64" t="str">
            <v>Trade union</v>
          </cell>
          <cell r="AF64" t="str">
            <v>No</v>
          </cell>
          <cell r="AG64" t="str">
            <v xml:space="preserve">Latitude - 13.1085, Longitude - 80.17611 </v>
          </cell>
          <cell r="AH64" t="str">
            <v>Works Committee, Grievance Handling Committee, Sexual Harassment Prevention Committee, ✓ Canteen Committee, H&amp;S Committee</v>
          </cell>
          <cell r="AI64" t="str">
            <v>Yes</v>
          </cell>
        </row>
        <row r="65">
          <cell r="A65" t="str">
            <v>YA501_03</v>
          </cell>
          <cell r="B65" t="str">
            <v xml:space="preserve">Yantai Cherry </v>
          </cell>
          <cell r="C65" t="str">
            <v>Ji Ning Aisi Garments Co. Ltd</v>
          </cell>
          <cell r="D65" t="str">
            <v>CN</v>
          </cell>
          <cell r="E65" t="str">
            <v>Shandong</v>
          </cell>
          <cell r="F65">
            <v>45448</v>
          </cell>
          <cell r="G65" t="str">
            <v>Yellow</v>
          </cell>
          <cell r="H65" t="str">
            <v>Unannounced</v>
          </cell>
          <cell r="I65" t="str">
            <v>Tracked</v>
          </cell>
          <cell r="J65">
            <v>1820</v>
          </cell>
          <cell r="K65">
            <v>1935</v>
          </cell>
          <cell r="L65" t="str">
            <v>RMB</v>
          </cell>
          <cell r="M65">
            <v>6.3186813186813184E-2</v>
          </cell>
          <cell r="N65" t="str">
            <v>BV</v>
          </cell>
          <cell r="O65">
            <v>45383</v>
          </cell>
          <cell r="P65">
            <v>0.65</v>
          </cell>
          <cell r="Q65">
            <v>0</v>
          </cell>
          <cell r="R65">
            <v>0</v>
          </cell>
          <cell r="S65" t="str">
            <v>piece rate with hourly rate</v>
          </cell>
          <cell r="T65" t="str">
            <v>end of the next month</v>
          </cell>
          <cell r="U65" t="str">
            <v>Bank Transfer</v>
          </cell>
          <cell r="V65">
            <v>45448</v>
          </cell>
          <cell r="W65">
            <v>51</v>
          </cell>
          <cell r="X65">
            <v>554</v>
          </cell>
          <cell r="Y65">
            <v>605</v>
          </cell>
          <cell r="Z65">
            <v>0</v>
          </cell>
          <cell r="AA65">
            <v>0</v>
          </cell>
          <cell r="AB65">
            <v>0</v>
          </cell>
          <cell r="AC65" t="str">
            <v>worker committee</v>
          </cell>
          <cell r="AD65" t="str">
            <v>35°41’ 52” N, 116°28’ 54” E</v>
          </cell>
          <cell r="AE65" t="str">
            <v>worker committee</v>
          </cell>
          <cell r="AF65" t="str">
            <v>No</v>
          </cell>
          <cell r="AG65" t="str">
            <v>e 8.08404 &amp; longitude 81.02545:</v>
          </cell>
          <cell r="AH65" t="str">
            <v>Trade union</v>
          </cell>
          <cell r="AI65" t="str">
            <v>No</v>
          </cell>
        </row>
        <row r="66">
          <cell r="A66" t="str">
            <v>YM102_40</v>
          </cell>
          <cell r="B66" t="str">
            <v>Yiltem</v>
          </cell>
          <cell r="C66" t="str">
            <v>Yiltem Malatya</v>
          </cell>
          <cell r="D66" t="str">
            <v>TR</v>
          </cell>
          <cell r="E66" t="str">
            <v>Malatya</v>
          </cell>
          <cell r="F66">
            <v>45708</v>
          </cell>
          <cell r="G66" t="str">
            <v>Green</v>
          </cell>
          <cell r="H66" t="str">
            <v>Semi-announced</v>
          </cell>
          <cell r="I66" t="str">
            <v>Tracked</v>
          </cell>
          <cell r="J66">
            <v>22104</v>
          </cell>
          <cell r="K66">
            <v>22104</v>
          </cell>
          <cell r="L66" t="str">
            <v>TL</v>
          </cell>
          <cell r="M66">
            <v>0</v>
          </cell>
          <cell r="N66" t="str">
            <v>SD INTERNAL</v>
          </cell>
          <cell r="O66">
            <v>45658</v>
          </cell>
          <cell r="P66">
            <v>45383</v>
          </cell>
          <cell r="Q66">
            <v>0.65</v>
          </cell>
          <cell r="R66">
            <v>0</v>
          </cell>
          <cell r="S66">
            <v>0</v>
          </cell>
          <cell r="T66" t="str">
            <v>10th of each month</v>
          </cell>
          <cell r="U66" t="str">
            <v>Bank Transfer</v>
          </cell>
          <cell r="V66">
            <v>45708</v>
          </cell>
          <cell r="W66">
            <v>112</v>
          </cell>
          <cell r="X66">
            <v>168</v>
          </cell>
          <cell r="Y66">
            <v>280</v>
          </cell>
          <cell r="Z66">
            <v>0</v>
          </cell>
          <cell r="AA66">
            <v>0</v>
          </cell>
          <cell r="AB66">
            <v>0</v>
          </cell>
          <cell r="AC66" t="str">
            <v>Worker committee with worker representatives</v>
          </cell>
          <cell r="AD66">
            <v>0</v>
          </cell>
          <cell r="AE66" t="str">
            <v>Worker representative onsite.</v>
          </cell>
          <cell r="AF66" t="str">
            <v>No</v>
          </cell>
          <cell r="AG66" t="str">
            <v>35°41’ 52” N, 116°28’ 54” E</v>
          </cell>
          <cell r="AH66" t="str">
            <v>worker committee</v>
          </cell>
          <cell r="AI66" t="str">
            <v>No</v>
          </cell>
        </row>
        <row r="67">
          <cell r="A67" t="str">
            <v>YM102_40</v>
          </cell>
          <cell r="B67" t="str">
            <v>Yiltem</v>
          </cell>
          <cell r="C67" t="str">
            <v>Yiltem Malatya</v>
          </cell>
          <cell r="D67" t="str">
            <v>TR</v>
          </cell>
          <cell r="E67" t="str">
            <v>Malatya</v>
          </cell>
          <cell r="F67">
            <v>0</v>
          </cell>
          <cell r="G67">
            <v>45708</v>
          </cell>
          <cell r="H67" t="str">
            <v>Green</v>
          </cell>
          <cell r="I67" t="str">
            <v>Semi-announced</v>
          </cell>
          <cell r="J67" t="str">
            <v>Tracked</v>
          </cell>
          <cell r="K67">
            <v>22104</v>
          </cell>
          <cell r="L67">
            <v>22104</v>
          </cell>
          <cell r="M67" t="str">
            <v>TL</v>
          </cell>
          <cell r="N67">
            <v>0</v>
          </cell>
          <cell r="O67" t="str">
            <v>SD INTERNAL</v>
          </cell>
          <cell r="P67">
            <v>45658</v>
          </cell>
          <cell r="U67" t="str">
            <v>10th of each month</v>
          </cell>
          <cell r="V67" t="str">
            <v>Bank Transfer</v>
          </cell>
          <cell r="W67">
            <v>45708</v>
          </cell>
          <cell r="X67">
            <v>112</v>
          </cell>
          <cell r="Y67">
            <v>168</v>
          </cell>
          <cell r="Z67">
            <v>280</v>
          </cell>
          <cell r="AA67">
            <v>280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Worker committee with worker representatives</v>
          </cell>
          <cell r="AH67" t="str">
            <v>Worker representative onsite.</v>
          </cell>
          <cell r="AI67" t="str">
            <v>No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m.superdry.com/WebAccess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4237-A5D9-42CF-BE58-205C0A193742}">
  <dimension ref="A1:Q62"/>
  <sheetViews>
    <sheetView tabSelected="1" topLeftCell="B1" zoomScale="60" zoomScaleNormal="60" workbookViewId="0">
      <pane ySplit="1" topLeftCell="A2" activePane="bottomLeft" state="frozen"/>
      <selection pane="bottomLeft" activeCell="C7" sqref="C7"/>
    </sheetView>
  </sheetViews>
  <sheetFormatPr defaultRowHeight="14.5" x14ac:dyDescent="0.35"/>
  <cols>
    <col min="2" max="2" width="48.26953125" customWidth="1"/>
    <col min="3" max="3" width="59.453125" customWidth="1"/>
    <col min="4" max="4" width="108.1796875" bestFit="1" customWidth="1"/>
    <col min="5" max="5" width="70" bestFit="1" customWidth="1"/>
    <col min="6" max="6" width="36.54296875" bestFit="1" customWidth="1"/>
    <col min="7" max="7" width="22" bestFit="1" customWidth="1"/>
    <col min="8" max="8" width="10.6328125" bestFit="1" customWidth="1"/>
    <col min="9" max="9" width="14.1796875" bestFit="1" customWidth="1"/>
    <col min="10" max="10" width="19.7265625" bestFit="1" customWidth="1"/>
    <col min="11" max="11" width="10.7265625" customWidth="1"/>
    <col min="15" max="15" width="10.81640625" customWidth="1"/>
    <col min="16" max="16" width="9.81640625" customWidth="1"/>
  </cols>
  <sheetData>
    <row r="1" spans="1:17" ht="124" x14ac:dyDescent="0.35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5"/>
      <c r="I1" s="2" t="s">
        <v>4</v>
      </c>
      <c r="J1" s="2" t="s">
        <v>5</v>
      </c>
      <c r="K1" s="6" t="s">
        <v>6</v>
      </c>
      <c r="L1" s="7" t="s">
        <v>7</v>
      </c>
      <c r="M1" s="2" t="s">
        <v>8</v>
      </c>
      <c r="N1" s="8" t="s">
        <v>9</v>
      </c>
      <c r="O1" s="8" t="s">
        <v>10</v>
      </c>
      <c r="P1" s="8" t="s">
        <v>11</v>
      </c>
      <c r="Q1" s="8" t="s">
        <v>12</v>
      </c>
    </row>
    <row r="2" spans="1:17" ht="18" x14ac:dyDescent="0.45">
      <c r="A2" s="9" t="s">
        <v>13</v>
      </c>
      <c r="B2" s="10" t="s">
        <v>14</v>
      </c>
      <c r="C2" s="10" t="s">
        <v>15</v>
      </c>
      <c r="D2" s="10" t="s">
        <v>16</v>
      </c>
      <c r="E2" s="10" t="s">
        <v>17</v>
      </c>
      <c r="F2" s="10" t="s">
        <v>18</v>
      </c>
      <c r="G2" s="10" t="s">
        <v>19</v>
      </c>
      <c r="H2" s="11" t="s">
        <v>20</v>
      </c>
      <c r="I2" s="12" t="s">
        <v>21</v>
      </c>
      <c r="J2" s="12" t="s">
        <v>22</v>
      </c>
      <c r="K2" s="13">
        <v>2324</v>
      </c>
      <c r="L2" s="14">
        <v>0.75</v>
      </c>
      <c r="M2" s="14">
        <v>0.25</v>
      </c>
      <c r="N2" s="15" t="s">
        <v>23</v>
      </c>
      <c r="O2" s="15">
        <v>7.6999999999999999E-2</v>
      </c>
      <c r="P2" s="15" t="s">
        <v>23</v>
      </c>
      <c r="Q2" s="15" t="s">
        <v>24</v>
      </c>
    </row>
    <row r="3" spans="1:17" ht="18" x14ac:dyDescent="0.45">
      <c r="A3" s="9" t="s">
        <v>25</v>
      </c>
      <c r="B3" s="16" t="s">
        <v>26</v>
      </c>
      <c r="C3" s="16" t="s">
        <v>27</v>
      </c>
      <c r="D3" s="10" t="s">
        <v>28</v>
      </c>
      <c r="E3" s="10" t="s">
        <v>29</v>
      </c>
      <c r="F3" s="10" t="s">
        <v>30</v>
      </c>
      <c r="G3" s="10" t="s">
        <v>31</v>
      </c>
      <c r="H3" s="11" t="s">
        <v>20</v>
      </c>
      <c r="I3" s="12" t="s">
        <v>32</v>
      </c>
      <c r="J3" s="12" t="s">
        <v>22</v>
      </c>
      <c r="K3" s="13">
        <v>414</v>
      </c>
      <c r="L3" s="14">
        <v>0.36</v>
      </c>
      <c r="M3" s="14">
        <v>0.64</v>
      </c>
      <c r="N3" s="15" t="s">
        <v>23</v>
      </c>
      <c r="O3" s="15">
        <v>6.2799999999999995E-2</v>
      </c>
      <c r="P3" s="15" t="s">
        <v>23</v>
      </c>
      <c r="Q3" s="15" t="s">
        <v>24</v>
      </c>
    </row>
    <row r="4" spans="1:17" ht="18" x14ac:dyDescent="0.45">
      <c r="A4" s="9" t="s">
        <v>33</v>
      </c>
      <c r="B4" s="16" t="s">
        <v>26</v>
      </c>
      <c r="C4" s="16" t="s">
        <v>34</v>
      </c>
      <c r="D4" s="10" t="s">
        <v>35</v>
      </c>
      <c r="E4" s="10" t="s">
        <v>36</v>
      </c>
      <c r="F4" s="10" t="s">
        <v>37</v>
      </c>
      <c r="G4" s="10" t="s">
        <v>38</v>
      </c>
      <c r="H4" s="11" t="s">
        <v>20</v>
      </c>
      <c r="I4" s="12" t="s">
        <v>32</v>
      </c>
      <c r="J4" s="12" t="s">
        <v>22</v>
      </c>
      <c r="K4" s="13">
        <v>406</v>
      </c>
      <c r="L4" s="14">
        <v>0.7</v>
      </c>
      <c r="M4" s="14">
        <v>0.3</v>
      </c>
      <c r="N4" s="15" t="s">
        <v>23</v>
      </c>
      <c r="O4" s="15">
        <v>0</v>
      </c>
      <c r="P4" s="15" t="s">
        <v>23</v>
      </c>
      <c r="Q4" s="15" t="s">
        <v>24</v>
      </c>
    </row>
    <row r="5" spans="1:17" ht="18" x14ac:dyDescent="0.45">
      <c r="A5" s="9" t="s">
        <v>39</v>
      </c>
      <c r="B5" s="17" t="s">
        <v>40</v>
      </c>
      <c r="C5" s="17" t="s">
        <v>41</v>
      </c>
      <c r="D5" s="10" t="s">
        <v>42</v>
      </c>
      <c r="E5" s="10" t="s">
        <v>43</v>
      </c>
      <c r="F5" s="10" t="s">
        <v>20</v>
      </c>
      <c r="G5" s="10" t="s">
        <v>19</v>
      </c>
      <c r="H5" s="11" t="s">
        <v>44</v>
      </c>
      <c r="I5" s="12" t="s">
        <v>21</v>
      </c>
      <c r="J5" s="12" t="s">
        <v>22</v>
      </c>
      <c r="K5" s="13">
        <v>1988</v>
      </c>
      <c r="L5" s="14">
        <v>0.87</v>
      </c>
      <c r="M5" s="14">
        <v>0.13</v>
      </c>
      <c r="N5" s="15" t="s">
        <v>23</v>
      </c>
      <c r="O5" s="15">
        <v>0</v>
      </c>
      <c r="P5" s="15" t="s">
        <v>23</v>
      </c>
      <c r="Q5" s="15" t="s">
        <v>24</v>
      </c>
    </row>
    <row r="6" spans="1:17" ht="18" x14ac:dyDescent="0.45">
      <c r="A6" s="9" t="s">
        <v>45</v>
      </c>
      <c r="B6" s="18" t="s">
        <v>40</v>
      </c>
      <c r="C6" s="18" t="s">
        <v>46</v>
      </c>
      <c r="D6" s="10" t="s">
        <v>47</v>
      </c>
      <c r="E6" s="10" t="s">
        <v>48</v>
      </c>
      <c r="F6" s="10" t="s">
        <v>20</v>
      </c>
      <c r="G6" s="10" t="s">
        <v>19</v>
      </c>
      <c r="H6" s="11" t="s">
        <v>49</v>
      </c>
      <c r="I6" s="12" t="s">
        <v>21</v>
      </c>
      <c r="J6" s="12" t="s">
        <v>22</v>
      </c>
      <c r="K6" s="13">
        <v>480</v>
      </c>
      <c r="L6" s="14">
        <v>0.73</v>
      </c>
      <c r="M6" s="14">
        <v>0.27</v>
      </c>
      <c r="N6" s="15" t="s">
        <v>23</v>
      </c>
      <c r="O6" s="15">
        <v>0</v>
      </c>
      <c r="P6" s="15" t="s">
        <v>23</v>
      </c>
      <c r="Q6" s="15" t="s">
        <v>24</v>
      </c>
    </row>
    <row r="7" spans="1:17" ht="18" x14ac:dyDescent="0.45">
      <c r="A7" s="9" t="s">
        <v>50</v>
      </c>
      <c r="B7" s="16" t="s">
        <v>51</v>
      </c>
      <c r="C7" s="16" t="s">
        <v>52</v>
      </c>
      <c r="D7" s="10" t="s">
        <v>53</v>
      </c>
      <c r="E7" s="10" t="s">
        <v>54</v>
      </c>
      <c r="F7" s="10" t="s">
        <v>55</v>
      </c>
      <c r="G7" s="10" t="s">
        <v>56</v>
      </c>
      <c r="H7" s="11" t="s">
        <v>20</v>
      </c>
      <c r="I7" s="12" t="s">
        <v>21</v>
      </c>
      <c r="J7" s="12" t="s">
        <v>22</v>
      </c>
      <c r="K7" s="13">
        <v>541</v>
      </c>
      <c r="L7" s="14">
        <v>0.04</v>
      </c>
      <c r="M7" s="14">
        <v>0.96</v>
      </c>
      <c r="N7" s="15" t="s">
        <v>23</v>
      </c>
      <c r="O7" s="15">
        <v>0</v>
      </c>
      <c r="P7" s="15" t="s">
        <v>23</v>
      </c>
      <c r="Q7" s="15" t="s">
        <v>24</v>
      </c>
    </row>
    <row r="8" spans="1:17" ht="18" x14ac:dyDescent="0.45">
      <c r="A8" s="9" t="s">
        <v>57</v>
      </c>
      <c r="B8" s="16" t="s">
        <v>58</v>
      </c>
      <c r="C8" s="16" t="s">
        <v>59</v>
      </c>
      <c r="D8" s="10" t="s">
        <v>60</v>
      </c>
      <c r="E8" s="10" t="s">
        <v>61</v>
      </c>
      <c r="F8" s="10" t="s">
        <v>62</v>
      </c>
      <c r="G8" s="10" t="s">
        <v>63</v>
      </c>
      <c r="H8" s="11" t="s">
        <v>20</v>
      </c>
      <c r="I8" s="12" t="s">
        <v>64</v>
      </c>
      <c r="J8" s="12" t="s">
        <v>22</v>
      </c>
      <c r="K8" s="13">
        <f>VLOOKUP(A8,'[1]Tier 1'!$A$1:$AH$65,26,0)</f>
        <v>333</v>
      </c>
      <c r="L8" s="14">
        <f>VLOOKUP(A8,'[1]Tier 1'!$A$1:$AH$65,25,0)/K8</f>
        <v>0.81981981981981977</v>
      </c>
      <c r="M8" s="14">
        <f>VLOOKUP(A8,'[1]Tier 1'!$A$1:$AH$65,24,0)/K8</f>
        <v>0.18018018018018017</v>
      </c>
      <c r="N8" s="15" t="s">
        <v>23</v>
      </c>
      <c r="O8" s="15">
        <f>VLOOKUP(A8,[2]Overview!$A$1:$AE$72,26,1)/K8</f>
        <v>0</v>
      </c>
      <c r="P8" s="15" t="s">
        <v>23</v>
      </c>
      <c r="Q8" s="15" t="s">
        <v>24</v>
      </c>
    </row>
    <row r="9" spans="1:17" ht="18" x14ac:dyDescent="0.45">
      <c r="A9" s="9" t="s">
        <v>65</v>
      </c>
      <c r="B9" s="16" t="s">
        <v>66</v>
      </c>
      <c r="C9" s="17" t="s">
        <v>67</v>
      </c>
      <c r="D9" s="10" t="s">
        <v>68</v>
      </c>
      <c r="E9" s="10" t="s">
        <v>69</v>
      </c>
      <c r="F9" s="10" t="s">
        <v>70</v>
      </c>
      <c r="G9" s="10" t="s">
        <v>71</v>
      </c>
      <c r="H9" s="11" t="s">
        <v>20</v>
      </c>
      <c r="I9" s="12" t="s">
        <v>32</v>
      </c>
      <c r="J9" s="12" t="s">
        <v>22</v>
      </c>
      <c r="K9" s="13">
        <v>213</v>
      </c>
      <c r="L9" s="14">
        <v>0.56000000000000005</v>
      </c>
      <c r="M9" s="14">
        <v>0.44</v>
      </c>
      <c r="N9" s="15" t="s">
        <v>23</v>
      </c>
      <c r="O9" s="15">
        <v>0</v>
      </c>
      <c r="P9" s="15" t="s">
        <v>23</v>
      </c>
      <c r="Q9" s="15" t="s">
        <v>24</v>
      </c>
    </row>
    <row r="10" spans="1:17" ht="18" x14ac:dyDescent="0.45">
      <c r="A10" s="9" t="s">
        <v>72</v>
      </c>
      <c r="B10" s="17" t="s">
        <v>73</v>
      </c>
      <c r="C10" s="17" t="s">
        <v>74</v>
      </c>
      <c r="D10" s="10" t="s">
        <v>75</v>
      </c>
      <c r="E10" s="10" t="s">
        <v>76</v>
      </c>
      <c r="F10" s="10"/>
      <c r="G10" s="10" t="s">
        <v>77</v>
      </c>
      <c r="H10" s="11" t="s">
        <v>20</v>
      </c>
      <c r="I10" s="12" t="s">
        <v>78</v>
      </c>
      <c r="J10" s="12" t="s">
        <v>79</v>
      </c>
      <c r="K10" s="13">
        <v>661</v>
      </c>
      <c r="L10" s="14">
        <v>0.6</v>
      </c>
      <c r="M10" s="14">
        <v>0.4</v>
      </c>
      <c r="N10" s="15" t="s">
        <v>23</v>
      </c>
      <c r="O10" s="15">
        <v>0</v>
      </c>
      <c r="P10" s="15" t="s">
        <v>23</v>
      </c>
      <c r="Q10" s="15" t="s">
        <v>24</v>
      </c>
    </row>
    <row r="11" spans="1:17" ht="18" x14ac:dyDescent="0.45">
      <c r="A11" s="9" t="s">
        <v>80</v>
      </c>
      <c r="B11" s="16" t="s">
        <v>81</v>
      </c>
      <c r="C11" s="16" t="s">
        <v>81</v>
      </c>
      <c r="D11" s="10" t="s">
        <v>82</v>
      </c>
      <c r="E11" s="10" t="s">
        <v>83</v>
      </c>
      <c r="F11" s="10" t="s">
        <v>84</v>
      </c>
      <c r="G11" s="10" t="s">
        <v>56</v>
      </c>
      <c r="H11" s="11" t="s">
        <v>20</v>
      </c>
      <c r="I11" s="12" t="s">
        <v>21</v>
      </c>
      <c r="J11" s="12" t="s">
        <v>22</v>
      </c>
      <c r="K11" s="13">
        <v>1291</v>
      </c>
      <c r="L11" s="14">
        <v>0.11</v>
      </c>
      <c r="M11" s="14">
        <v>0.89</v>
      </c>
      <c r="N11" s="15" t="s">
        <v>23</v>
      </c>
      <c r="O11" s="15">
        <v>0.85</v>
      </c>
      <c r="P11" s="15" t="s">
        <v>23</v>
      </c>
      <c r="Q11" s="15" t="s">
        <v>24</v>
      </c>
    </row>
    <row r="12" spans="1:17" ht="18" x14ac:dyDescent="0.45">
      <c r="A12" s="9" t="s">
        <v>85</v>
      </c>
      <c r="B12" s="19" t="s">
        <v>86</v>
      </c>
      <c r="C12" s="19" t="s">
        <v>87</v>
      </c>
      <c r="D12" s="10" t="s">
        <v>88</v>
      </c>
      <c r="E12" s="10" t="s">
        <v>89</v>
      </c>
      <c r="F12" s="10" t="s">
        <v>90</v>
      </c>
      <c r="G12" s="10" t="s">
        <v>91</v>
      </c>
      <c r="H12" s="11" t="s">
        <v>20</v>
      </c>
      <c r="I12" s="12" t="s">
        <v>64</v>
      </c>
      <c r="J12" s="12" t="s">
        <v>92</v>
      </c>
      <c r="K12" s="13">
        <f>VLOOKUP(A12,[2]Overview!$A$1:$AE$72,25,1)</f>
        <v>95</v>
      </c>
      <c r="L12" s="14">
        <f>VLOOKUP(A12,[2]Overview!$A$1:$AE$72,24,1)/K12</f>
        <v>0.81052631578947365</v>
      </c>
      <c r="M12" s="14">
        <f>VLOOKUP(A12,[2]Overview!$A$1:$AE$72,23,1)/K12</f>
        <v>0.18947368421052632</v>
      </c>
      <c r="N12" s="15" t="s">
        <v>23</v>
      </c>
      <c r="O12" s="15">
        <f>VLOOKUP(A12,[2]Overview!$A$1:$AE$72,26,1)/K12</f>
        <v>2.1052631578947368E-2</v>
      </c>
      <c r="P12" s="15" t="s">
        <v>23</v>
      </c>
      <c r="Q12" s="15" t="s">
        <v>93</v>
      </c>
    </row>
    <row r="13" spans="1:17" ht="18" x14ac:dyDescent="0.45">
      <c r="A13" s="9" t="s">
        <v>94</v>
      </c>
      <c r="B13" s="20" t="s">
        <v>95</v>
      </c>
      <c r="C13" s="20" t="s">
        <v>96</v>
      </c>
      <c r="D13" s="10" t="s">
        <v>97</v>
      </c>
      <c r="E13" s="10" t="s">
        <v>98</v>
      </c>
      <c r="F13" s="10" t="s">
        <v>99</v>
      </c>
      <c r="G13" s="10" t="s">
        <v>31</v>
      </c>
      <c r="H13" s="11" t="s">
        <v>20</v>
      </c>
      <c r="I13" s="12" t="s">
        <v>32</v>
      </c>
      <c r="J13" s="12" t="s">
        <v>22</v>
      </c>
      <c r="K13" s="13">
        <v>193</v>
      </c>
      <c r="L13" s="14">
        <v>0.35</v>
      </c>
      <c r="M13" s="14">
        <v>0.65</v>
      </c>
      <c r="N13" s="15" t="s">
        <v>23</v>
      </c>
      <c r="O13" s="15">
        <v>0.12859999999999999</v>
      </c>
      <c r="P13" s="15" t="s">
        <v>23</v>
      </c>
      <c r="Q13" s="15" t="s">
        <v>24</v>
      </c>
    </row>
    <row r="14" spans="1:17" ht="18" x14ac:dyDescent="0.45">
      <c r="A14" s="21" t="s">
        <v>100</v>
      </c>
      <c r="B14" s="20" t="s">
        <v>95</v>
      </c>
      <c r="C14" s="20" t="s">
        <v>101</v>
      </c>
      <c r="D14" s="10" t="s">
        <v>102</v>
      </c>
      <c r="E14" s="22" t="s">
        <v>103</v>
      </c>
      <c r="F14" s="10" t="s">
        <v>104</v>
      </c>
      <c r="G14" s="10" t="s">
        <v>105</v>
      </c>
      <c r="H14" s="11" t="s">
        <v>20</v>
      </c>
      <c r="I14" s="12" t="s">
        <v>32</v>
      </c>
      <c r="J14" s="12" t="s">
        <v>22</v>
      </c>
      <c r="K14" s="13">
        <v>221</v>
      </c>
      <c r="L14" s="14">
        <v>0.60839160839160844</v>
      </c>
      <c r="M14" s="14">
        <v>0.39160839160839161</v>
      </c>
      <c r="N14" s="15" t="s">
        <v>23</v>
      </c>
      <c r="O14" s="15">
        <v>0</v>
      </c>
      <c r="P14" s="15" t="s">
        <v>23</v>
      </c>
      <c r="Q14" s="15" t="s">
        <v>24</v>
      </c>
    </row>
    <row r="15" spans="1:17" ht="18" x14ac:dyDescent="0.45">
      <c r="A15" s="9" t="s">
        <v>106</v>
      </c>
      <c r="B15" s="16" t="s">
        <v>107</v>
      </c>
      <c r="C15" s="16" t="s">
        <v>108</v>
      </c>
      <c r="D15" s="10" t="s">
        <v>109</v>
      </c>
      <c r="E15" s="10" t="s">
        <v>110</v>
      </c>
      <c r="F15" s="10" t="s">
        <v>111</v>
      </c>
      <c r="G15" s="10" t="s">
        <v>112</v>
      </c>
      <c r="H15" s="11" t="s">
        <v>20</v>
      </c>
      <c r="I15" s="12" t="s">
        <v>64</v>
      </c>
      <c r="J15" s="12" t="s">
        <v>79</v>
      </c>
      <c r="K15" s="13">
        <f>VLOOKUP(A15,[2]Overview!$A$1:$AE$72,25,1)</f>
        <v>104</v>
      </c>
      <c r="L15" s="14">
        <f>VLOOKUP(A15,[2]Overview!$A$1:$AE$72,24,1)/K15</f>
        <v>0.64423076923076927</v>
      </c>
      <c r="M15" s="14">
        <f>VLOOKUP(A15,[2]Overview!$A$1:$AE$72,23,1)/K15</f>
        <v>0.35576923076923078</v>
      </c>
      <c r="N15" s="15" t="s">
        <v>23</v>
      </c>
      <c r="O15" s="15">
        <f>VLOOKUP(A15,[2]Overview!$A$1:$AE$72,26,1)/K15</f>
        <v>0</v>
      </c>
      <c r="P15" s="15" t="s">
        <v>23</v>
      </c>
      <c r="Q15" s="15" t="s">
        <v>93</v>
      </c>
    </row>
    <row r="16" spans="1:17" ht="18" x14ac:dyDescent="0.45">
      <c r="A16" s="9" t="s">
        <v>113</v>
      </c>
      <c r="B16" s="16" t="s">
        <v>114</v>
      </c>
      <c r="C16" s="16" t="s">
        <v>114</v>
      </c>
      <c r="D16" s="23" t="s">
        <v>115</v>
      </c>
      <c r="E16" s="10" t="s">
        <v>116</v>
      </c>
      <c r="F16" s="10" t="s">
        <v>117</v>
      </c>
      <c r="G16" s="10" t="s">
        <v>19</v>
      </c>
      <c r="H16" s="23">
        <v>560022</v>
      </c>
      <c r="I16" s="12" t="s">
        <v>21</v>
      </c>
      <c r="J16" s="12" t="s">
        <v>22</v>
      </c>
      <c r="K16" s="13">
        <v>2787</v>
      </c>
      <c r="L16" s="14">
        <v>0.78</v>
      </c>
      <c r="M16" s="14">
        <v>0.22</v>
      </c>
      <c r="N16" s="15" t="s">
        <v>23</v>
      </c>
      <c r="O16" s="15">
        <v>0</v>
      </c>
      <c r="P16" s="15" t="s">
        <v>23</v>
      </c>
      <c r="Q16" s="15" t="s">
        <v>24</v>
      </c>
    </row>
    <row r="17" spans="1:17" ht="18" x14ac:dyDescent="0.45">
      <c r="A17" s="9" t="s">
        <v>118</v>
      </c>
      <c r="B17" s="16" t="s">
        <v>119</v>
      </c>
      <c r="C17" s="16" t="s">
        <v>119</v>
      </c>
      <c r="D17" s="10" t="s">
        <v>120</v>
      </c>
      <c r="E17" s="10" t="s">
        <v>121</v>
      </c>
      <c r="F17" s="10" t="s">
        <v>117</v>
      </c>
      <c r="G17" s="10" t="s">
        <v>19</v>
      </c>
      <c r="H17" s="11" t="s">
        <v>20</v>
      </c>
      <c r="I17" s="12" t="s">
        <v>21</v>
      </c>
      <c r="J17" s="12" t="s">
        <v>22</v>
      </c>
      <c r="K17" s="13">
        <v>2262</v>
      </c>
      <c r="L17" s="14">
        <v>0.77</v>
      </c>
      <c r="M17" s="14">
        <v>0.23</v>
      </c>
      <c r="N17" s="15" t="s">
        <v>23</v>
      </c>
      <c r="O17" s="15">
        <v>0</v>
      </c>
      <c r="P17" s="15" t="s">
        <v>23</v>
      </c>
      <c r="Q17" s="15" t="s">
        <v>24</v>
      </c>
    </row>
    <row r="18" spans="1:17" ht="36" x14ac:dyDescent="0.45">
      <c r="A18" s="24" t="s">
        <v>122</v>
      </c>
      <c r="B18" s="25" t="s">
        <v>123</v>
      </c>
      <c r="C18" s="19" t="s">
        <v>124</v>
      </c>
      <c r="D18" s="10" t="s">
        <v>125</v>
      </c>
      <c r="E18" s="10" t="s">
        <v>126</v>
      </c>
      <c r="F18" s="10"/>
      <c r="G18" s="10" t="s">
        <v>127</v>
      </c>
      <c r="H18" s="11" t="s">
        <v>20</v>
      </c>
      <c r="I18" s="12" t="s">
        <v>128</v>
      </c>
      <c r="J18" s="12" t="s">
        <v>22</v>
      </c>
      <c r="K18" s="13">
        <f>VLOOKUP(A18,'[1]Tier 1'!$A$1:$AH$65,26,0)</f>
        <v>4400</v>
      </c>
      <c r="L18" s="14">
        <f>VLOOKUP(A18,'[1]Tier 1'!$A$1:$AH$65,25,0)/K18</f>
        <v>0.67136363636363638</v>
      </c>
      <c r="M18" s="14">
        <f>VLOOKUP(A18,'[1]Tier 1'!$A$1:$AH$65,24,0)/K18</f>
        <v>0.32863636363636362</v>
      </c>
      <c r="N18" s="15" t="s">
        <v>23</v>
      </c>
      <c r="O18" s="15">
        <f>VLOOKUP(A18,[2]Overview!$A$1:$AE$72,26,1)/K18</f>
        <v>0</v>
      </c>
      <c r="P18" s="15" t="s">
        <v>23</v>
      </c>
      <c r="Q18" s="15" t="s">
        <v>93</v>
      </c>
    </row>
    <row r="19" spans="1:17" ht="18" x14ac:dyDescent="0.45">
      <c r="A19" s="9" t="s">
        <v>129</v>
      </c>
      <c r="B19" s="16" t="s">
        <v>130</v>
      </c>
      <c r="C19" s="19" t="s">
        <v>131</v>
      </c>
      <c r="D19" s="10" t="s">
        <v>132</v>
      </c>
      <c r="E19" s="10" t="s">
        <v>133</v>
      </c>
      <c r="F19" s="10" t="s">
        <v>134</v>
      </c>
      <c r="G19" s="10" t="s">
        <v>135</v>
      </c>
      <c r="H19" s="11" t="s">
        <v>20</v>
      </c>
      <c r="I19" s="12" t="s">
        <v>64</v>
      </c>
      <c r="J19" s="12" t="s">
        <v>22</v>
      </c>
      <c r="K19" s="13">
        <v>91</v>
      </c>
      <c r="L19" s="14">
        <f>70/K19</f>
        <v>0.76923076923076927</v>
      </c>
      <c r="M19" s="14">
        <f>21/K19</f>
        <v>0.23076923076923078</v>
      </c>
      <c r="N19" s="15" t="s">
        <v>23</v>
      </c>
      <c r="O19" s="15">
        <f>61/K19</f>
        <v>0.67032967032967028</v>
      </c>
      <c r="P19" s="15" t="s">
        <v>23</v>
      </c>
      <c r="Q19" s="15" t="s">
        <v>24</v>
      </c>
    </row>
    <row r="20" spans="1:17" ht="18" x14ac:dyDescent="0.45">
      <c r="A20" s="9" t="s">
        <v>136</v>
      </c>
      <c r="B20" s="10" t="s">
        <v>137</v>
      </c>
      <c r="C20" s="10" t="s">
        <v>138</v>
      </c>
      <c r="D20" s="10" t="s">
        <v>139</v>
      </c>
      <c r="E20" s="10" t="s">
        <v>140</v>
      </c>
      <c r="F20" s="10" t="s">
        <v>141</v>
      </c>
      <c r="G20" s="10" t="s">
        <v>135</v>
      </c>
      <c r="H20" s="11" t="s">
        <v>20</v>
      </c>
      <c r="I20" s="12" t="s">
        <v>64</v>
      </c>
      <c r="J20" s="12" t="s">
        <v>22</v>
      </c>
      <c r="K20" s="13">
        <f>VLOOKUP(A20,[2]Overview!$A$1:$AE$72,25,1)</f>
        <v>646</v>
      </c>
      <c r="L20" s="14">
        <f>VLOOKUP(A20,[2]Overview!$A$1:$AE$72,24,1)/K20</f>
        <v>0.72291021671826627</v>
      </c>
      <c r="M20" s="14">
        <f>VLOOKUP(A20,[2]Overview!$A$1:$AE$72,23,1)/K20</f>
        <v>0.27708978328173373</v>
      </c>
      <c r="N20" s="15" t="s">
        <v>23</v>
      </c>
      <c r="O20" s="15">
        <f>VLOOKUP(A20,[2]Overview!$A$1:$AE$72,26,1)/K20</f>
        <v>0.97832817337461297</v>
      </c>
      <c r="P20" s="15" t="s">
        <v>23</v>
      </c>
      <c r="Q20" s="15" t="s">
        <v>24</v>
      </c>
    </row>
    <row r="21" spans="1:17" ht="18" x14ac:dyDescent="0.45">
      <c r="A21" s="9" t="s">
        <v>142</v>
      </c>
      <c r="B21" s="10" t="s">
        <v>143</v>
      </c>
      <c r="C21" s="10" t="s">
        <v>144</v>
      </c>
      <c r="D21" s="10" t="s">
        <v>145</v>
      </c>
      <c r="E21" s="10" t="s">
        <v>146</v>
      </c>
      <c r="F21" s="10" t="s">
        <v>147</v>
      </c>
      <c r="G21" s="10" t="s">
        <v>148</v>
      </c>
      <c r="H21" s="11" t="s">
        <v>20</v>
      </c>
      <c r="I21" s="12" t="s">
        <v>64</v>
      </c>
      <c r="J21" s="12" t="s">
        <v>22</v>
      </c>
      <c r="K21" s="13">
        <v>445</v>
      </c>
      <c r="L21" s="14">
        <v>0.92</v>
      </c>
      <c r="M21" s="14">
        <v>0.08</v>
      </c>
      <c r="N21" s="15" t="s">
        <v>23</v>
      </c>
      <c r="O21" s="15">
        <f>VLOOKUP(A21,[2]Overview!$A$1:$AE$72,26,1)/K21</f>
        <v>0</v>
      </c>
      <c r="P21" s="15" t="s">
        <v>23</v>
      </c>
      <c r="Q21" s="15" t="s">
        <v>93</v>
      </c>
    </row>
    <row r="22" spans="1:17" ht="18" x14ac:dyDescent="0.45">
      <c r="A22" s="9" t="s">
        <v>142</v>
      </c>
      <c r="B22" s="16" t="s">
        <v>143</v>
      </c>
      <c r="C22" s="16" t="s">
        <v>149</v>
      </c>
      <c r="D22" s="10" t="s">
        <v>150</v>
      </c>
      <c r="E22" s="10" t="s">
        <v>151</v>
      </c>
      <c r="F22" s="10" t="s">
        <v>147</v>
      </c>
      <c r="G22" s="10" t="s">
        <v>148</v>
      </c>
      <c r="H22" s="11" t="s">
        <v>20</v>
      </c>
      <c r="I22" s="12" t="s">
        <v>64</v>
      </c>
      <c r="J22" s="12" t="s">
        <v>22</v>
      </c>
      <c r="K22" s="13">
        <v>769</v>
      </c>
      <c r="L22" s="14">
        <v>0.92</v>
      </c>
      <c r="M22" s="14">
        <v>0.08</v>
      </c>
      <c r="N22" s="15" t="s">
        <v>23</v>
      </c>
      <c r="O22" s="15">
        <f>VLOOKUP(A22,[2]Overview!$A$1:$AE$72,26,1)/K22</f>
        <v>0</v>
      </c>
      <c r="P22" s="15" t="s">
        <v>23</v>
      </c>
      <c r="Q22" s="15" t="s">
        <v>24</v>
      </c>
    </row>
    <row r="23" spans="1:17" ht="18" x14ac:dyDescent="0.45">
      <c r="A23" s="9" t="s">
        <v>152</v>
      </c>
      <c r="B23" s="19" t="s">
        <v>153</v>
      </c>
      <c r="C23" s="19" t="s">
        <v>154</v>
      </c>
      <c r="D23" s="10" t="s">
        <v>155</v>
      </c>
      <c r="E23" s="10" t="s">
        <v>156</v>
      </c>
      <c r="F23" s="10" t="s">
        <v>134</v>
      </c>
      <c r="G23" s="10" t="s">
        <v>135</v>
      </c>
      <c r="H23" s="11" t="s">
        <v>20</v>
      </c>
      <c r="I23" s="12" t="s">
        <v>64</v>
      </c>
      <c r="J23" s="12" t="s">
        <v>22</v>
      </c>
      <c r="K23" s="13">
        <f>VLOOKUP(A23,[2]Overview!$A$1:$AE$72,25,1)</f>
        <v>415</v>
      </c>
      <c r="L23" s="14">
        <f>VLOOKUP(A23,[2]Overview!$A$1:$AE$72,24,1)/K23</f>
        <v>0.73012048192771084</v>
      </c>
      <c r="M23" s="14">
        <f>VLOOKUP(A23,[2]Overview!$A$1:$AE$72,23,1)/K23</f>
        <v>0.26987951807228916</v>
      </c>
      <c r="N23" s="15" t="s">
        <v>23</v>
      </c>
      <c r="O23" s="15">
        <f>VLOOKUP(A23,[2]Overview!$A$1:$AE$72,26,1)/K23</f>
        <v>0.27951807228915665</v>
      </c>
      <c r="P23" s="15" t="s">
        <v>23</v>
      </c>
      <c r="Q23" s="15" t="s">
        <v>24</v>
      </c>
    </row>
    <row r="24" spans="1:17" ht="18" x14ac:dyDescent="0.45">
      <c r="A24" s="9" t="s">
        <v>157</v>
      </c>
      <c r="B24" s="19" t="s">
        <v>158</v>
      </c>
      <c r="C24" s="19" t="s">
        <v>159</v>
      </c>
      <c r="D24" s="10" t="s">
        <v>160</v>
      </c>
      <c r="E24" s="10" t="s">
        <v>161</v>
      </c>
      <c r="F24" s="10" t="s">
        <v>162</v>
      </c>
      <c r="G24" s="10" t="s">
        <v>112</v>
      </c>
      <c r="H24" s="11" t="s">
        <v>20</v>
      </c>
      <c r="I24" s="12" t="s">
        <v>64</v>
      </c>
      <c r="J24" s="12" t="s">
        <v>92</v>
      </c>
      <c r="K24" s="13">
        <f>VLOOKUP(A24,[2]Overview!$A$1:$AE$72,25,1)</f>
        <v>201</v>
      </c>
      <c r="L24" s="14">
        <f>VLOOKUP(A24,[2]Overview!$A$1:$AE$72,24,1)/K24</f>
        <v>0.54726368159203975</v>
      </c>
      <c r="M24" s="14">
        <f>VLOOKUP(A24,[2]Overview!$A$1:$AE$72,23,1)/K24</f>
        <v>0.45273631840796019</v>
      </c>
      <c r="N24" s="15" t="s">
        <v>23</v>
      </c>
      <c r="O24" s="15">
        <f>VLOOKUP(A24,[2]Overview!$A$1:$AE$72,26,1)/K24</f>
        <v>0.89552238805970152</v>
      </c>
      <c r="P24" s="15" t="s">
        <v>23</v>
      </c>
      <c r="Q24" s="15" t="s">
        <v>93</v>
      </c>
    </row>
    <row r="25" spans="1:17" ht="18" x14ac:dyDescent="0.45">
      <c r="A25" s="24" t="s">
        <v>163</v>
      </c>
      <c r="B25" s="17" t="s">
        <v>164</v>
      </c>
      <c r="C25" s="17" t="s">
        <v>164</v>
      </c>
      <c r="D25" s="10" t="s">
        <v>165</v>
      </c>
      <c r="E25" s="10" t="s">
        <v>166</v>
      </c>
      <c r="F25" s="10" t="s">
        <v>167</v>
      </c>
      <c r="G25" s="10" t="s">
        <v>168</v>
      </c>
      <c r="H25" s="11" t="s">
        <v>20</v>
      </c>
      <c r="I25" s="12" t="s">
        <v>32</v>
      </c>
      <c r="J25" s="12" t="s">
        <v>22</v>
      </c>
      <c r="K25" s="13">
        <v>329</v>
      </c>
      <c r="L25" s="14">
        <v>0.63</v>
      </c>
      <c r="M25" s="14">
        <v>0.37</v>
      </c>
      <c r="N25" s="15" t="s">
        <v>23</v>
      </c>
      <c r="O25" s="15">
        <v>6.0000000000000002E-5</v>
      </c>
      <c r="P25" s="15" t="s">
        <v>23</v>
      </c>
      <c r="Q25" s="15" t="s">
        <v>24</v>
      </c>
    </row>
    <row r="26" spans="1:17" ht="18" x14ac:dyDescent="0.45">
      <c r="A26" s="24" t="s">
        <v>169</v>
      </c>
      <c r="B26" s="26" t="s">
        <v>170</v>
      </c>
      <c r="C26" s="26" t="s">
        <v>171</v>
      </c>
      <c r="D26" s="10" t="s">
        <v>172</v>
      </c>
      <c r="E26" s="10" t="s">
        <v>173</v>
      </c>
      <c r="F26" s="10" t="s">
        <v>174</v>
      </c>
      <c r="G26" s="10" t="s">
        <v>135</v>
      </c>
      <c r="H26" s="11" t="s">
        <v>20</v>
      </c>
      <c r="I26" s="12" t="s">
        <v>64</v>
      </c>
      <c r="J26" s="12" t="s">
        <v>22</v>
      </c>
      <c r="K26" s="13">
        <f>VLOOKUP(A26,[2]Overview!$A$1:$AE$72,25,1)</f>
        <v>626</v>
      </c>
      <c r="L26" s="14">
        <f>VLOOKUP(A26,[2]Overview!$A$1:$AE$72,24,1)/K26</f>
        <v>0.71086261980830667</v>
      </c>
      <c r="M26" s="14">
        <f>VLOOKUP(A26,[2]Overview!$A$1:$AE$72,23,1)/K26</f>
        <v>0.28913738019169327</v>
      </c>
      <c r="N26" s="15" t="s">
        <v>23</v>
      </c>
      <c r="O26" s="15">
        <f>VLOOKUP(A26,[2]Overview!$A$1:$AE$72,26,1)/K26</f>
        <v>0.59105431309904155</v>
      </c>
      <c r="P26" s="15" t="s">
        <v>23</v>
      </c>
      <c r="Q26" s="15" t="s">
        <v>24</v>
      </c>
    </row>
    <row r="27" spans="1:17" ht="18" x14ac:dyDescent="0.45">
      <c r="A27" s="24" t="s">
        <v>175</v>
      </c>
      <c r="B27" s="26" t="s">
        <v>176</v>
      </c>
      <c r="C27" s="26" t="s">
        <v>177</v>
      </c>
      <c r="D27" s="10" t="s">
        <v>178</v>
      </c>
      <c r="E27" s="10" t="s">
        <v>179</v>
      </c>
      <c r="F27" s="10" t="s">
        <v>55</v>
      </c>
      <c r="G27" s="10" t="s">
        <v>56</v>
      </c>
      <c r="H27" s="11">
        <v>122001</v>
      </c>
      <c r="I27" s="12" t="s">
        <v>21</v>
      </c>
      <c r="J27" s="12" t="s">
        <v>22</v>
      </c>
      <c r="K27" s="13">
        <v>681</v>
      </c>
      <c r="L27" s="14">
        <v>0.12</v>
      </c>
      <c r="M27" s="14">
        <v>0.78</v>
      </c>
      <c r="N27" s="15" t="s">
        <v>23</v>
      </c>
      <c r="O27" s="15">
        <v>0.96</v>
      </c>
      <c r="P27" s="15" t="s">
        <v>23</v>
      </c>
      <c r="Q27" s="15" t="s">
        <v>24</v>
      </c>
    </row>
    <row r="28" spans="1:17" ht="18" x14ac:dyDescent="0.45">
      <c r="A28" s="9" t="s">
        <v>180</v>
      </c>
      <c r="B28" s="19" t="s">
        <v>181</v>
      </c>
      <c r="C28" s="19" t="s">
        <v>182</v>
      </c>
      <c r="D28" s="10" t="s">
        <v>183</v>
      </c>
      <c r="E28" s="10" t="s">
        <v>184</v>
      </c>
      <c r="F28" s="10" t="s">
        <v>185</v>
      </c>
      <c r="G28" s="10" t="s">
        <v>186</v>
      </c>
      <c r="H28" s="11" t="s">
        <v>20</v>
      </c>
      <c r="I28" s="12" t="s">
        <v>64</v>
      </c>
      <c r="J28" s="12" t="s">
        <v>92</v>
      </c>
      <c r="K28" s="13">
        <v>128</v>
      </c>
      <c r="L28" s="14">
        <v>0.83</v>
      </c>
      <c r="M28" s="14">
        <v>0.17</v>
      </c>
      <c r="N28" s="15" t="s">
        <v>23</v>
      </c>
      <c r="O28" s="15">
        <f>VLOOKUP(A28,[2]Overview!$A$1:$AE$72,26,1)/K28</f>
        <v>0.515625</v>
      </c>
      <c r="P28" s="15" t="s">
        <v>23</v>
      </c>
      <c r="Q28" s="15" t="s">
        <v>24</v>
      </c>
    </row>
    <row r="29" spans="1:17" ht="18" x14ac:dyDescent="0.45">
      <c r="A29" s="21" t="s">
        <v>187</v>
      </c>
      <c r="B29" s="16" t="s">
        <v>188</v>
      </c>
      <c r="C29" s="16" t="s">
        <v>188</v>
      </c>
      <c r="D29" s="10" t="s">
        <v>189</v>
      </c>
      <c r="E29" s="10" t="s">
        <v>190</v>
      </c>
      <c r="F29" s="10" t="s">
        <v>191</v>
      </c>
      <c r="G29" s="10" t="s">
        <v>31</v>
      </c>
      <c r="H29" s="11" t="s">
        <v>20</v>
      </c>
      <c r="I29" s="12" t="s">
        <v>32</v>
      </c>
      <c r="J29" s="12" t="s">
        <v>22</v>
      </c>
      <c r="K29" s="13">
        <v>85</v>
      </c>
      <c r="L29" s="14">
        <v>0.51</v>
      </c>
      <c r="M29" s="14">
        <v>0.49</v>
      </c>
      <c r="N29" s="15" t="s">
        <v>23</v>
      </c>
      <c r="O29" s="15">
        <v>0</v>
      </c>
      <c r="P29" s="15" t="s">
        <v>23</v>
      </c>
      <c r="Q29" s="15" t="s">
        <v>24</v>
      </c>
    </row>
    <row r="30" spans="1:17" ht="18" x14ac:dyDescent="0.45">
      <c r="A30" s="9" t="s">
        <v>192</v>
      </c>
      <c r="B30" s="16" t="s">
        <v>193</v>
      </c>
      <c r="C30" s="16" t="s">
        <v>194</v>
      </c>
      <c r="D30" s="10" t="s">
        <v>195</v>
      </c>
      <c r="E30" s="10" t="s">
        <v>196</v>
      </c>
      <c r="F30" s="10" t="s">
        <v>197</v>
      </c>
      <c r="G30" s="10" t="s">
        <v>31</v>
      </c>
      <c r="H30" s="11" t="s">
        <v>20</v>
      </c>
      <c r="I30" s="12" t="s">
        <v>32</v>
      </c>
      <c r="J30" s="12" t="s">
        <v>22</v>
      </c>
      <c r="K30" s="13">
        <v>186</v>
      </c>
      <c r="L30" s="14">
        <v>0.3</v>
      </c>
      <c r="M30" s="14">
        <v>0.7</v>
      </c>
      <c r="N30" s="15" t="s">
        <v>23</v>
      </c>
      <c r="O30" s="15">
        <v>0</v>
      </c>
      <c r="P30" s="15" t="s">
        <v>23</v>
      </c>
      <c r="Q30" s="15" t="s">
        <v>24</v>
      </c>
    </row>
    <row r="31" spans="1:17" ht="18" x14ac:dyDescent="0.45">
      <c r="A31" s="9" t="s">
        <v>198</v>
      </c>
      <c r="B31" s="16" t="s">
        <v>193</v>
      </c>
      <c r="C31" s="17" t="s">
        <v>199</v>
      </c>
      <c r="D31" s="10" t="s">
        <v>200</v>
      </c>
      <c r="E31" s="10" t="s">
        <v>201</v>
      </c>
      <c r="F31" s="10" t="s">
        <v>202</v>
      </c>
      <c r="G31" s="10" t="s">
        <v>203</v>
      </c>
      <c r="H31" s="11" t="s">
        <v>20</v>
      </c>
      <c r="I31" s="12" t="s">
        <v>32</v>
      </c>
      <c r="J31" s="12" t="s">
        <v>22</v>
      </c>
      <c r="K31" s="13">
        <v>254</v>
      </c>
      <c r="L31" s="14">
        <v>0.64</v>
      </c>
      <c r="M31" s="14">
        <v>0.36</v>
      </c>
      <c r="N31" s="15" t="s">
        <v>23</v>
      </c>
      <c r="O31" s="15">
        <v>0</v>
      </c>
      <c r="P31" s="15" t="s">
        <v>23</v>
      </c>
      <c r="Q31" s="15" t="s">
        <v>24</v>
      </c>
    </row>
    <row r="32" spans="1:17" ht="18" x14ac:dyDescent="0.45">
      <c r="A32" s="9" t="s">
        <v>204</v>
      </c>
      <c r="B32" s="19" t="s">
        <v>205</v>
      </c>
      <c r="C32" s="19" t="s">
        <v>206</v>
      </c>
      <c r="D32" s="27" t="s">
        <v>207</v>
      </c>
      <c r="E32" s="10" t="s">
        <v>208</v>
      </c>
      <c r="F32" s="10" t="s">
        <v>134</v>
      </c>
      <c r="G32" s="10" t="s">
        <v>135</v>
      </c>
      <c r="H32" s="11"/>
      <c r="I32" s="12" t="s">
        <v>64</v>
      </c>
      <c r="J32" s="12" t="s">
        <v>22</v>
      </c>
      <c r="K32" s="13">
        <v>181</v>
      </c>
      <c r="L32" s="14">
        <v>0.7</v>
      </c>
      <c r="M32" s="14">
        <v>0.3</v>
      </c>
      <c r="N32" s="15" t="s">
        <v>23</v>
      </c>
      <c r="O32" s="15">
        <f>111/K32</f>
        <v>0.61325966850828728</v>
      </c>
      <c r="P32" s="15" t="s">
        <v>23</v>
      </c>
      <c r="Q32" s="15" t="s">
        <v>93</v>
      </c>
    </row>
    <row r="33" spans="1:17" ht="18" x14ac:dyDescent="0.45">
      <c r="A33" s="9" t="s">
        <v>209</v>
      </c>
      <c r="B33" s="16" t="s">
        <v>210</v>
      </c>
      <c r="C33" s="19" t="s">
        <v>211</v>
      </c>
      <c r="D33" s="10" t="s">
        <v>212</v>
      </c>
      <c r="E33" s="10" t="s">
        <v>213</v>
      </c>
      <c r="F33" s="10"/>
      <c r="G33" s="10"/>
      <c r="H33" s="11">
        <v>82240</v>
      </c>
      <c r="I33" s="12" t="s">
        <v>78</v>
      </c>
      <c r="J33" s="12" t="s">
        <v>22</v>
      </c>
      <c r="K33" s="13">
        <v>1063</v>
      </c>
      <c r="L33" s="14">
        <v>0.84</v>
      </c>
      <c r="M33" s="14">
        <v>0.16</v>
      </c>
      <c r="N33" s="15" t="s">
        <v>23</v>
      </c>
      <c r="O33" s="15">
        <v>0</v>
      </c>
      <c r="P33" s="15" t="s">
        <v>23</v>
      </c>
      <c r="Q33" s="15" t="s">
        <v>24</v>
      </c>
    </row>
    <row r="34" spans="1:17" ht="18" x14ac:dyDescent="0.45">
      <c r="A34" s="9" t="s">
        <v>209</v>
      </c>
      <c r="B34" s="16" t="s">
        <v>210</v>
      </c>
      <c r="C34" s="19" t="s">
        <v>214</v>
      </c>
      <c r="D34" s="10" t="s">
        <v>215</v>
      </c>
      <c r="E34" s="10" t="s">
        <v>216</v>
      </c>
      <c r="F34" s="10" t="s">
        <v>217</v>
      </c>
      <c r="G34" s="10"/>
      <c r="H34" s="11"/>
      <c r="I34" s="12" t="s">
        <v>78</v>
      </c>
      <c r="J34" s="12" t="s">
        <v>22</v>
      </c>
      <c r="K34" s="13">
        <v>993</v>
      </c>
      <c r="L34" s="14">
        <v>0.78</v>
      </c>
      <c r="M34" s="14">
        <v>0.22</v>
      </c>
      <c r="N34" s="15" t="s">
        <v>23</v>
      </c>
      <c r="O34" s="15">
        <v>0</v>
      </c>
      <c r="P34" s="15" t="s">
        <v>23</v>
      </c>
      <c r="Q34" s="15" t="s">
        <v>24</v>
      </c>
    </row>
    <row r="35" spans="1:17" ht="18" x14ac:dyDescent="0.45">
      <c r="A35" s="9" t="s">
        <v>218</v>
      </c>
      <c r="B35" s="16" t="s">
        <v>210</v>
      </c>
      <c r="C35" s="16" t="s">
        <v>219</v>
      </c>
      <c r="D35" s="10" t="s">
        <v>220</v>
      </c>
      <c r="E35" s="10" t="s">
        <v>221</v>
      </c>
      <c r="F35" s="10" t="s">
        <v>20</v>
      </c>
      <c r="G35" s="10" t="s">
        <v>222</v>
      </c>
      <c r="H35" s="11" t="s">
        <v>20</v>
      </c>
      <c r="I35" s="12" t="s">
        <v>78</v>
      </c>
      <c r="J35" s="12" t="s">
        <v>22</v>
      </c>
      <c r="K35" s="13">
        <v>710</v>
      </c>
      <c r="L35" s="14">
        <v>0.76</v>
      </c>
      <c r="M35" s="14">
        <v>0.24</v>
      </c>
      <c r="N35" s="15" t="s">
        <v>23</v>
      </c>
      <c r="O35" s="15">
        <v>0</v>
      </c>
      <c r="P35" s="15" t="s">
        <v>23</v>
      </c>
      <c r="Q35" s="15" t="s">
        <v>24</v>
      </c>
    </row>
    <row r="36" spans="1:17" ht="18" x14ac:dyDescent="0.45">
      <c r="A36" s="9" t="s">
        <v>223</v>
      </c>
      <c r="B36" s="16" t="s">
        <v>224</v>
      </c>
      <c r="C36" s="16" t="s">
        <v>225</v>
      </c>
      <c r="D36" s="10" t="s">
        <v>226</v>
      </c>
      <c r="E36" s="10" t="s">
        <v>227</v>
      </c>
      <c r="F36" s="10" t="s">
        <v>228</v>
      </c>
      <c r="G36" s="10" t="s">
        <v>20</v>
      </c>
      <c r="H36" s="11" t="s">
        <v>20</v>
      </c>
      <c r="I36" s="12" t="s">
        <v>128</v>
      </c>
      <c r="J36" s="12" t="s">
        <v>22</v>
      </c>
      <c r="K36" s="13">
        <v>752</v>
      </c>
      <c r="L36" s="14">
        <f>440/K36</f>
        <v>0.58510638297872342</v>
      </c>
      <c r="M36" s="14">
        <f>312/K36</f>
        <v>0.41489361702127658</v>
      </c>
      <c r="N36" s="15" t="s">
        <v>23</v>
      </c>
      <c r="O36" s="15">
        <v>0</v>
      </c>
      <c r="P36" s="15" t="s">
        <v>24</v>
      </c>
      <c r="Q36" s="15" t="s">
        <v>24</v>
      </c>
    </row>
    <row r="37" spans="1:17" ht="18" x14ac:dyDescent="0.45">
      <c r="A37" s="9" t="s">
        <v>229</v>
      </c>
      <c r="B37" s="16" t="s">
        <v>230</v>
      </c>
      <c r="C37" s="16" t="s">
        <v>231</v>
      </c>
      <c r="D37" s="10" t="s">
        <v>232</v>
      </c>
      <c r="E37" s="10" t="s">
        <v>233</v>
      </c>
      <c r="F37" s="10" t="s">
        <v>234</v>
      </c>
      <c r="G37" s="10" t="s">
        <v>186</v>
      </c>
      <c r="H37" s="11"/>
      <c r="I37" s="12" t="s">
        <v>64</v>
      </c>
      <c r="J37" s="12" t="s">
        <v>22</v>
      </c>
      <c r="K37" s="13">
        <v>274</v>
      </c>
      <c r="L37" s="14">
        <f>191/K37</f>
        <v>0.6970802919708029</v>
      </c>
      <c r="M37" s="14">
        <f>83/K37</f>
        <v>0.3029197080291971</v>
      </c>
      <c r="N37" s="15" t="s">
        <v>23</v>
      </c>
      <c r="O37" s="15">
        <f>218/K37</f>
        <v>0.79562043795620441</v>
      </c>
      <c r="P37" s="15" t="s">
        <v>23</v>
      </c>
      <c r="Q37" s="15" t="s">
        <v>24</v>
      </c>
    </row>
    <row r="38" spans="1:17" ht="18" x14ac:dyDescent="0.45">
      <c r="A38" s="9" t="s">
        <v>235</v>
      </c>
      <c r="B38" s="16" t="s">
        <v>236</v>
      </c>
      <c r="C38" s="16" t="s">
        <v>237</v>
      </c>
      <c r="D38" s="10" t="s">
        <v>238</v>
      </c>
      <c r="E38" s="10" t="s">
        <v>239</v>
      </c>
      <c r="F38" s="10" t="s">
        <v>240</v>
      </c>
      <c r="G38" s="10"/>
      <c r="H38" s="11"/>
      <c r="I38" s="12" t="s">
        <v>241</v>
      </c>
      <c r="J38" s="12" t="s">
        <v>22</v>
      </c>
      <c r="K38" s="13">
        <f>VLOOKUP(A38,'[1]Tier 1'!$A$1:$AH$65,26,0)</f>
        <v>5394</v>
      </c>
      <c r="L38" s="14">
        <f>VLOOKUP(A38,'[1]Tier 1'!$A$1:$AH$65,25,0)/K38</f>
        <v>0.76844642195031521</v>
      </c>
      <c r="M38" s="14">
        <f>VLOOKUP(A38,'[1]Tier 1'!$A$1:$AH$65,24,0)/K38</f>
        <v>0.23155357804968482</v>
      </c>
      <c r="N38" s="15" t="s">
        <v>23</v>
      </c>
      <c r="O38" s="15">
        <f>3237/K38</f>
        <v>0.60011123470522798</v>
      </c>
      <c r="P38" s="15" t="s">
        <v>23</v>
      </c>
      <c r="Q38" s="15" t="s">
        <v>24</v>
      </c>
    </row>
    <row r="39" spans="1:17" ht="18" x14ac:dyDescent="0.45">
      <c r="A39" s="9" t="s">
        <v>242</v>
      </c>
      <c r="B39" s="19" t="s">
        <v>243</v>
      </c>
      <c r="C39" s="19" t="s">
        <v>244</v>
      </c>
      <c r="D39" s="10" t="s">
        <v>245</v>
      </c>
      <c r="E39" s="10" t="s">
        <v>246</v>
      </c>
      <c r="F39" s="10"/>
      <c r="G39" s="10" t="s">
        <v>148</v>
      </c>
      <c r="H39" s="11" t="s">
        <v>20</v>
      </c>
      <c r="I39" s="12" t="s">
        <v>64</v>
      </c>
      <c r="J39" s="12" t="s">
        <v>22</v>
      </c>
      <c r="K39" s="13">
        <f>VLOOKUP(A39,[2]Overview!$A$1:$AE$72,25,1)</f>
        <v>650</v>
      </c>
      <c r="L39" s="14">
        <f>VLOOKUP(A39,[2]Overview!$A$1:$AE$72,24,1)/K39</f>
        <v>0.79846153846153844</v>
      </c>
      <c r="M39" s="14">
        <f>VLOOKUP(A39,[2]Overview!$A$1:$AE$72,23,1)/K39</f>
        <v>0.20153846153846153</v>
      </c>
      <c r="N39" s="15" t="s">
        <v>23</v>
      </c>
      <c r="O39" s="15">
        <f>VLOOKUP(A39,[2]Overview!$A$1:$AE$72,26,1)/K39</f>
        <v>0</v>
      </c>
      <c r="P39" s="15" t="s">
        <v>23</v>
      </c>
      <c r="Q39" s="15" t="s">
        <v>93</v>
      </c>
    </row>
    <row r="40" spans="1:17" ht="18" x14ac:dyDescent="0.45">
      <c r="A40" s="28" t="s">
        <v>247</v>
      </c>
      <c r="B40" s="16" t="s">
        <v>248</v>
      </c>
      <c r="C40" s="16" t="s">
        <v>249</v>
      </c>
      <c r="D40" s="10" t="s">
        <v>250</v>
      </c>
      <c r="E40" s="10" t="s">
        <v>251</v>
      </c>
      <c r="F40" s="10" t="s">
        <v>252</v>
      </c>
      <c r="G40" s="10" t="s">
        <v>56</v>
      </c>
      <c r="H40" s="11" t="s">
        <v>253</v>
      </c>
      <c r="I40" s="12" t="s">
        <v>21</v>
      </c>
      <c r="J40" s="12" t="s">
        <v>22</v>
      </c>
      <c r="K40" s="13">
        <v>1471</v>
      </c>
      <c r="L40" s="14">
        <v>0.13</v>
      </c>
      <c r="M40" s="14">
        <v>0.87</v>
      </c>
      <c r="N40" s="15" t="s">
        <v>23</v>
      </c>
      <c r="O40" s="15">
        <v>0.97</v>
      </c>
      <c r="P40" s="15" t="s">
        <v>23</v>
      </c>
      <c r="Q40" s="15" t="s">
        <v>24</v>
      </c>
    </row>
    <row r="41" spans="1:17" ht="18" x14ac:dyDescent="0.45">
      <c r="A41" s="9" t="s">
        <v>254</v>
      </c>
      <c r="B41" s="17" t="s">
        <v>255</v>
      </c>
      <c r="C41" s="29" t="s">
        <v>256</v>
      </c>
      <c r="D41" s="17" t="s">
        <v>257</v>
      </c>
      <c r="E41" s="17" t="s">
        <v>258</v>
      </c>
      <c r="F41" s="17" t="s">
        <v>259</v>
      </c>
      <c r="G41" s="17" t="s">
        <v>112</v>
      </c>
      <c r="H41" s="11"/>
      <c r="I41" s="12" t="s">
        <v>64</v>
      </c>
      <c r="J41" s="12" t="s">
        <v>92</v>
      </c>
      <c r="K41" s="13">
        <v>359</v>
      </c>
      <c r="L41" s="14">
        <f>298/K41</f>
        <v>0.83008356545961004</v>
      </c>
      <c r="M41" s="14">
        <f>61/K41</f>
        <v>0.16991643454038996</v>
      </c>
      <c r="N41" s="15" t="s">
        <v>23</v>
      </c>
      <c r="O41" s="15">
        <f>VLOOKUP(A41,[2]Overview!$A$1:$AE$72,26,1)/K41</f>
        <v>0</v>
      </c>
      <c r="P41" s="15" t="s">
        <v>23</v>
      </c>
      <c r="Q41" s="15" t="s">
        <v>24</v>
      </c>
    </row>
    <row r="42" spans="1:17" ht="18" x14ac:dyDescent="0.45">
      <c r="A42" s="9" t="s">
        <v>260</v>
      </c>
      <c r="B42" s="16" t="s">
        <v>261</v>
      </c>
      <c r="C42" s="16" t="s">
        <v>261</v>
      </c>
      <c r="D42" s="17" t="s">
        <v>262</v>
      </c>
      <c r="E42" s="17" t="s">
        <v>263</v>
      </c>
      <c r="F42" s="17" t="s">
        <v>264</v>
      </c>
      <c r="G42" s="17" t="s">
        <v>135</v>
      </c>
      <c r="H42" s="11" t="s">
        <v>20</v>
      </c>
      <c r="I42" s="12" t="s">
        <v>64</v>
      </c>
      <c r="J42" s="12" t="s">
        <v>22</v>
      </c>
      <c r="K42" s="13">
        <v>677</v>
      </c>
      <c r="L42" s="14">
        <v>0.55000000000000004</v>
      </c>
      <c r="M42" s="14">
        <v>0.45</v>
      </c>
      <c r="N42" s="15" t="s">
        <v>23</v>
      </c>
      <c r="O42" s="15">
        <f>VLOOKUP(A42,[3]Overview!$A$1:$AI$67,26,1)/K42</f>
        <v>0</v>
      </c>
      <c r="P42" s="15" t="s">
        <v>23</v>
      </c>
      <c r="Q42" s="15" t="s">
        <v>265</v>
      </c>
    </row>
    <row r="43" spans="1:17" ht="18" x14ac:dyDescent="0.45">
      <c r="A43" s="9" t="s">
        <v>266</v>
      </c>
      <c r="B43" s="17" t="s">
        <v>267</v>
      </c>
      <c r="C43" s="17" t="s">
        <v>268</v>
      </c>
      <c r="D43" s="10" t="s">
        <v>269</v>
      </c>
      <c r="E43" s="22" t="s">
        <v>270</v>
      </c>
      <c r="F43" s="10" t="s">
        <v>271</v>
      </c>
      <c r="G43" s="10" t="s">
        <v>272</v>
      </c>
      <c r="H43" s="11" t="s">
        <v>20</v>
      </c>
      <c r="I43" s="12" t="s">
        <v>32</v>
      </c>
      <c r="J43" s="12" t="s">
        <v>22</v>
      </c>
      <c r="K43" s="13">
        <v>259</v>
      </c>
      <c r="L43" s="14">
        <v>0.82</v>
      </c>
      <c r="M43" s="14">
        <v>0.18</v>
      </c>
      <c r="N43" s="15" t="s">
        <v>23</v>
      </c>
      <c r="O43" s="15">
        <v>0</v>
      </c>
      <c r="P43" s="15" t="s">
        <v>23</v>
      </c>
      <c r="Q43" s="15" t="s">
        <v>24</v>
      </c>
    </row>
    <row r="44" spans="1:17" ht="18" x14ac:dyDescent="0.45">
      <c r="A44" s="21" t="s">
        <v>273</v>
      </c>
      <c r="B44" s="17" t="s">
        <v>267</v>
      </c>
      <c r="C44" s="17" t="s">
        <v>274</v>
      </c>
      <c r="D44" s="10" t="s">
        <v>275</v>
      </c>
      <c r="E44" s="22" t="s">
        <v>276</v>
      </c>
      <c r="F44" s="10" t="s">
        <v>277</v>
      </c>
      <c r="G44" s="10" t="s">
        <v>31</v>
      </c>
      <c r="H44" s="11" t="s">
        <v>20</v>
      </c>
      <c r="I44" s="12" t="s">
        <v>32</v>
      </c>
      <c r="J44" s="12" t="s">
        <v>22</v>
      </c>
      <c r="K44" s="13">
        <v>69</v>
      </c>
      <c r="L44" s="14">
        <v>0.44</v>
      </c>
      <c r="M44" s="14">
        <v>0.56000000000000005</v>
      </c>
      <c r="N44" s="15" t="s">
        <v>23</v>
      </c>
      <c r="O44" s="15">
        <v>0</v>
      </c>
      <c r="P44" s="15" t="s">
        <v>23</v>
      </c>
      <c r="Q44" s="15" t="s">
        <v>24</v>
      </c>
    </row>
    <row r="45" spans="1:17" ht="18" x14ac:dyDescent="0.45">
      <c r="A45" s="9" t="s">
        <v>278</v>
      </c>
      <c r="B45" s="17" t="s">
        <v>279</v>
      </c>
      <c r="C45" s="17" t="s">
        <v>280</v>
      </c>
      <c r="D45" s="10" t="s">
        <v>281</v>
      </c>
      <c r="E45" s="10" t="s">
        <v>282</v>
      </c>
      <c r="F45" s="10" t="s">
        <v>283</v>
      </c>
      <c r="G45" s="10" t="s">
        <v>112</v>
      </c>
      <c r="H45" s="11"/>
      <c r="I45" s="12" t="s">
        <v>64</v>
      </c>
      <c r="J45" s="12" t="s">
        <v>79</v>
      </c>
      <c r="K45" s="13">
        <f>VLOOKUP(A45,[2]Overview!$A$1:$AE$72,25,1)</f>
        <v>22</v>
      </c>
      <c r="L45" s="14">
        <f>VLOOKUP(A45,[2]Overview!$A$1:$AE$72,24,1)/K45</f>
        <v>0.5</v>
      </c>
      <c r="M45" s="14">
        <f>VLOOKUP(A45,[2]Overview!$A$1:$AE$72,23,1)/K45</f>
        <v>0.5</v>
      </c>
      <c r="N45" s="15" t="s">
        <v>23</v>
      </c>
      <c r="O45" s="15">
        <f>VLOOKUP(A45,[2]Overview!$A$1:$AE$72,26,1)/K45</f>
        <v>0</v>
      </c>
      <c r="P45" s="15" t="s">
        <v>23</v>
      </c>
      <c r="Q45" s="15" t="s">
        <v>24</v>
      </c>
    </row>
    <row r="46" spans="1:17" ht="18" x14ac:dyDescent="0.45">
      <c r="A46" s="9" t="s">
        <v>284</v>
      </c>
      <c r="B46" s="16" t="s">
        <v>285</v>
      </c>
      <c r="C46" s="16" t="s">
        <v>286</v>
      </c>
      <c r="D46" s="10" t="s">
        <v>287</v>
      </c>
      <c r="E46" s="10" t="s">
        <v>288</v>
      </c>
      <c r="F46" s="10" t="s">
        <v>289</v>
      </c>
      <c r="G46" s="10" t="s">
        <v>91</v>
      </c>
      <c r="H46" s="11" t="s">
        <v>20</v>
      </c>
      <c r="I46" s="12" t="s">
        <v>64</v>
      </c>
      <c r="J46" s="12" t="s">
        <v>22</v>
      </c>
      <c r="K46" s="13">
        <f>VLOOKUP(A46,[2]Overview!$A$1:$AE$72,25,1)</f>
        <v>493</v>
      </c>
      <c r="L46" s="14">
        <f>VLOOKUP(A46,[2]Overview!$A$1:$AE$72,24,1)/K46</f>
        <v>0.85801217038539557</v>
      </c>
      <c r="M46" s="14">
        <f>VLOOKUP(A46,[2]Overview!$A$1:$AE$72,23,1)/K46</f>
        <v>0.14198782961460446</v>
      </c>
      <c r="N46" s="15" t="s">
        <v>23</v>
      </c>
      <c r="O46" s="15">
        <f>VLOOKUP(A46,[2]Overview!$A$1:$AE$72,26,1)/K46</f>
        <v>0</v>
      </c>
      <c r="P46" s="15" t="s">
        <v>23</v>
      </c>
      <c r="Q46" s="15" t="s">
        <v>93</v>
      </c>
    </row>
    <row r="47" spans="1:17" ht="18" x14ac:dyDescent="0.45">
      <c r="A47" s="9" t="s">
        <v>290</v>
      </c>
      <c r="B47" s="16" t="s">
        <v>285</v>
      </c>
      <c r="C47" s="16" t="s">
        <v>291</v>
      </c>
      <c r="D47" s="10" t="s">
        <v>292</v>
      </c>
      <c r="E47" s="10" t="s">
        <v>293</v>
      </c>
      <c r="F47" s="10"/>
      <c r="G47" s="10" t="s">
        <v>294</v>
      </c>
      <c r="H47" s="11"/>
      <c r="I47" s="12" t="s">
        <v>64</v>
      </c>
      <c r="J47" s="12" t="s">
        <v>22</v>
      </c>
      <c r="K47" s="13">
        <v>587</v>
      </c>
      <c r="L47" s="14">
        <f>530/K47</f>
        <v>0.90289608177172065</v>
      </c>
      <c r="M47" s="14">
        <f>57/K47</f>
        <v>9.7103918228279393E-2</v>
      </c>
      <c r="N47" s="15" t="s">
        <v>23</v>
      </c>
      <c r="O47" s="15">
        <f>VLOOKUP(A47,[2]Overview!$A$1:$AE$72,26,1)/K47</f>
        <v>0</v>
      </c>
      <c r="P47" s="15" t="s">
        <v>23</v>
      </c>
      <c r="Q47" s="15" t="s">
        <v>93</v>
      </c>
    </row>
    <row r="48" spans="1:17" ht="18" x14ac:dyDescent="0.45">
      <c r="A48" s="9" t="s">
        <v>295</v>
      </c>
      <c r="B48" s="16" t="s">
        <v>296</v>
      </c>
      <c r="C48" s="19" t="s">
        <v>297</v>
      </c>
      <c r="D48" s="10" t="s">
        <v>298</v>
      </c>
      <c r="E48" s="10" t="s">
        <v>299</v>
      </c>
      <c r="F48" s="10" t="s">
        <v>300</v>
      </c>
      <c r="G48" s="10" t="s">
        <v>91</v>
      </c>
      <c r="H48" s="11" t="s">
        <v>301</v>
      </c>
      <c r="I48" s="12" t="s">
        <v>64</v>
      </c>
      <c r="J48" s="12" t="s">
        <v>22</v>
      </c>
      <c r="K48" s="13">
        <f>VLOOKUP(A48,'[1]Tier 1'!$A$1:$AH$65,26,1)</f>
        <v>421</v>
      </c>
      <c r="L48" s="14">
        <f>VLOOKUP(A48,'[1]Tier 1'!$A$1:$AH$65,25,1)/K48</f>
        <v>0.87885985748218531</v>
      </c>
      <c r="M48" s="14">
        <f>VLOOKUP(A48,'[1]Tier 1'!$A$1:$AH$65,24,1)/K48</f>
        <v>0.12114014251781473</v>
      </c>
      <c r="N48" s="15" t="s">
        <v>23</v>
      </c>
      <c r="O48" s="15">
        <f>VLOOKUP(A48,[2]Overview!$A$1:$AE$72,26,1)/K48</f>
        <v>0</v>
      </c>
      <c r="P48" s="15" t="s">
        <v>23</v>
      </c>
      <c r="Q48" s="15" t="s">
        <v>24</v>
      </c>
    </row>
    <row r="49" spans="1:17" ht="18" x14ac:dyDescent="0.45">
      <c r="A49" s="9" t="s">
        <v>302</v>
      </c>
      <c r="B49" s="10" t="s">
        <v>303</v>
      </c>
      <c r="C49" s="16" t="s">
        <v>304</v>
      </c>
      <c r="D49" s="10" t="s">
        <v>305</v>
      </c>
      <c r="E49" s="10" t="s">
        <v>306</v>
      </c>
      <c r="F49" s="10" t="s">
        <v>307</v>
      </c>
      <c r="G49" s="10" t="s">
        <v>308</v>
      </c>
      <c r="H49" s="11" t="s">
        <v>309</v>
      </c>
      <c r="I49" s="12" t="s">
        <v>21</v>
      </c>
      <c r="J49" s="12" t="s">
        <v>22</v>
      </c>
      <c r="K49" s="13">
        <v>1190</v>
      </c>
      <c r="L49" s="14">
        <v>0.18</v>
      </c>
      <c r="M49" s="14">
        <v>0.82</v>
      </c>
      <c r="N49" s="15" t="s">
        <v>23</v>
      </c>
      <c r="O49" s="15">
        <v>0</v>
      </c>
      <c r="P49" s="15" t="s">
        <v>23</v>
      </c>
      <c r="Q49" s="15" t="s">
        <v>24</v>
      </c>
    </row>
    <row r="50" spans="1:17" ht="18" x14ac:dyDescent="0.45">
      <c r="A50" s="9" t="s">
        <v>310</v>
      </c>
      <c r="B50" s="16" t="s">
        <v>311</v>
      </c>
      <c r="C50" s="19" t="s">
        <v>312</v>
      </c>
      <c r="D50" s="10" t="s">
        <v>313</v>
      </c>
      <c r="E50" s="10" t="s">
        <v>314</v>
      </c>
      <c r="F50" s="10" t="s">
        <v>315</v>
      </c>
      <c r="G50" s="10" t="s">
        <v>316</v>
      </c>
      <c r="H50" s="11" t="s">
        <v>20</v>
      </c>
      <c r="I50" s="12" t="s">
        <v>32</v>
      </c>
      <c r="J50" s="12" t="s">
        <v>22</v>
      </c>
      <c r="K50" s="13">
        <v>796</v>
      </c>
      <c r="L50" s="14">
        <v>0.88</v>
      </c>
      <c r="M50" s="14">
        <v>0.12</v>
      </c>
      <c r="N50" s="15" t="s">
        <v>23</v>
      </c>
      <c r="O50" s="15">
        <v>0</v>
      </c>
      <c r="P50" s="15" t="s">
        <v>23</v>
      </c>
      <c r="Q50" s="15" t="s">
        <v>24</v>
      </c>
    </row>
    <row r="51" spans="1:17" ht="18" x14ac:dyDescent="0.45">
      <c r="A51" s="21" t="s">
        <v>317</v>
      </c>
      <c r="B51" s="16" t="s">
        <v>311</v>
      </c>
      <c r="C51" s="19" t="s">
        <v>318</v>
      </c>
      <c r="D51" s="10" t="s">
        <v>319</v>
      </c>
      <c r="E51" s="10" t="s">
        <v>320</v>
      </c>
      <c r="F51" s="10" t="s">
        <v>315</v>
      </c>
      <c r="G51" s="10" t="s">
        <v>316</v>
      </c>
      <c r="H51" s="11" t="s">
        <v>20</v>
      </c>
      <c r="I51" s="12" t="s">
        <v>32</v>
      </c>
      <c r="J51" s="12" t="s">
        <v>22</v>
      </c>
      <c r="K51" s="13">
        <v>142</v>
      </c>
      <c r="L51" s="14">
        <v>0.42</v>
      </c>
      <c r="M51" s="14">
        <v>0.57999999999999996</v>
      </c>
      <c r="N51" s="15" t="s">
        <v>23</v>
      </c>
      <c r="O51" s="15">
        <v>0</v>
      </c>
      <c r="P51" s="15" t="s">
        <v>23</v>
      </c>
      <c r="Q51" s="15" t="s">
        <v>24</v>
      </c>
    </row>
    <row r="52" spans="1:17" ht="18" x14ac:dyDescent="0.45">
      <c r="A52" s="9" t="s">
        <v>321</v>
      </c>
      <c r="B52" s="16" t="s">
        <v>311</v>
      </c>
      <c r="C52" s="19" t="s">
        <v>322</v>
      </c>
      <c r="D52" s="10" t="s">
        <v>319</v>
      </c>
      <c r="E52" s="10" t="s">
        <v>323</v>
      </c>
      <c r="F52" s="10" t="s">
        <v>37</v>
      </c>
      <c r="G52" s="10" t="s">
        <v>38</v>
      </c>
      <c r="H52" s="11" t="s">
        <v>20</v>
      </c>
      <c r="I52" s="12" t="s">
        <v>32</v>
      </c>
      <c r="J52" s="12" t="s">
        <v>22</v>
      </c>
      <c r="K52" s="13">
        <v>783</v>
      </c>
      <c r="L52" s="14">
        <v>0.43</v>
      </c>
      <c r="M52" s="14">
        <v>0.56999999999999995</v>
      </c>
      <c r="N52" s="15" t="s">
        <v>23</v>
      </c>
      <c r="O52" s="15">
        <v>0</v>
      </c>
      <c r="P52" s="15" t="s">
        <v>23</v>
      </c>
      <c r="Q52" s="15" t="s">
        <v>24</v>
      </c>
    </row>
    <row r="53" spans="1:17" ht="18" x14ac:dyDescent="0.45">
      <c r="A53" s="9" t="s">
        <v>324</v>
      </c>
      <c r="B53" s="16" t="s">
        <v>325</v>
      </c>
      <c r="C53" s="16" t="s">
        <v>326</v>
      </c>
      <c r="D53" s="10" t="s">
        <v>327</v>
      </c>
      <c r="E53" s="10" t="s">
        <v>328</v>
      </c>
      <c r="F53" s="10" t="s">
        <v>202</v>
      </c>
      <c r="G53" s="10" t="s">
        <v>203</v>
      </c>
      <c r="H53" s="11" t="s">
        <v>20</v>
      </c>
      <c r="I53" s="12" t="s">
        <v>32</v>
      </c>
      <c r="J53" s="12" t="s">
        <v>22</v>
      </c>
      <c r="K53" s="13">
        <v>167</v>
      </c>
      <c r="L53" s="14">
        <v>0.83783783783783783</v>
      </c>
      <c r="M53" s="14">
        <v>0.16216216216216217</v>
      </c>
      <c r="N53" s="15" t="s">
        <v>23</v>
      </c>
      <c r="O53" s="15">
        <v>0</v>
      </c>
      <c r="P53" s="15" t="s">
        <v>23</v>
      </c>
      <c r="Q53" s="15" t="s">
        <v>24</v>
      </c>
    </row>
    <row r="54" spans="1:17" ht="18" x14ac:dyDescent="0.45">
      <c r="A54" s="9" t="s">
        <v>329</v>
      </c>
      <c r="B54" s="16" t="s">
        <v>325</v>
      </c>
      <c r="C54" s="10" t="s">
        <v>330</v>
      </c>
      <c r="D54" s="10" t="s">
        <v>331</v>
      </c>
      <c r="E54" s="10" t="s">
        <v>332</v>
      </c>
      <c r="F54" s="10" t="s">
        <v>99</v>
      </c>
      <c r="G54" s="10" t="s">
        <v>31</v>
      </c>
      <c r="H54" s="11" t="s">
        <v>20</v>
      </c>
      <c r="I54" s="12" t="s">
        <v>32</v>
      </c>
      <c r="J54" s="12" t="s">
        <v>22</v>
      </c>
      <c r="K54" s="13">
        <v>67</v>
      </c>
      <c r="L54" s="14">
        <v>0.33</v>
      </c>
      <c r="M54" s="14">
        <v>0.67</v>
      </c>
      <c r="N54" s="15" t="s">
        <v>23</v>
      </c>
      <c r="O54" s="15">
        <v>0</v>
      </c>
      <c r="P54" s="15" t="s">
        <v>23</v>
      </c>
      <c r="Q54" s="15" t="s">
        <v>24</v>
      </c>
    </row>
    <row r="55" spans="1:17" ht="18" x14ac:dyDescent="0.45">
      <c r="A55" s="9" t="s">
        <v>333</v>
      </c>
      <c r="B55" s="16" t="s">
        <v>334</v>
      </c>
      <c r="C55" s="16" t="s">
        <v>335</v>
      </c>
      <c r="D55" s="10" t="s">
        <v>336</v>
      </c>
      <c r="E55" s="10" t="s">
        <v>337</v>
      </c>
      <c r="F55" s="10" t="s">
        <v>338</v>
      </c>
      <c r="G55" s="10" t="s">
        <v>56</v>
      </c>
      <c r="H55" s="11" t="s">
        <v>20</v>
      </c>
      <c r="I55" s="12" t="s">
        <v>21</v>
      </c>
      <c r="J55" s="12" t="s">
        <v>92</v>
      </c>
      <c r="K55" s="13">
        <v>1226</v>
      </c>
      <c r="L55" s="14">
        <v>0.09</v>
      </c>
      <c r="M55" s="14">
        <v>0.91</v>
      </c>
      <c r="N55" s="15" t="s">
        <v>23</v>
      </c>
      <c r="O55" s="15">
        <v>0</v>
      </c>
      <c r="P55" s="15" t="s">
        <v>23</v>
      </c>
      <c r="Q55" s="15" t="s">
        <v>24</v>
      </c>
    </row>
    <row r="56" spans="1:17" ht="18" x14ac:dyDescent="0.45">
      <c r="A56" s="9" t="s">
        <v>339</v>
      </c>
      <c r="B56" s="30" t="s">
        <v>340</v>
      </c>
      <c r="C56" s="30" t="s">
        <v>341</v>
      </c>
      <c r="D56" s="10" t="s">
        <v>342</v>
      </c>
      <c r="E56" s="10" t="s">
        <v>251</v>
      </c>
      <c r="F56" s="10" t="s">
        <v>252</v>
      </c>
      <c r="G56" s="10" t="s">
        <v>343</v>
      </c>
      <c r="H56" s="11" t="s">
        <v>20</v>
      </c>
      <c r="I56" s="12" t="s">
        <v>21</v>
      </c>
      <c r="J56" s="12" t="s">
        <v>22</v>
      </c>
      <c r="K56" s="13">
        <v>972</v>
      </c>
      <c r="L56" s="14">
        <v>0.18</v>
      </c>
      <c r="M56" s="14">
        <v>0.82</v>
      </c>
      <c r="N56" s="15" t="s">
        <v>23</v>
      </c>
      <c r="O56" s="15">
        <v>0.8</v>
      </c>
      <c r="P56" s="15" t="s">
        <v>23</v>
      </c>
      <c r="Q56" s="15" t="s">
        <v>24</v>
      </c>
    </row>
    <row r="57" spans="1:17" ht="18" x14ac:dyDescent="0.45">
      <c r="A57" s="9" t="s">
        <v>344</v>
      </c>
      <c r="B57" s="30" t="s">
        <v>345</v>
      </c>
      <c r="C57" s="17" t="s">
        <v>346</v>
      </c>
      <c r="D57" s="10" t="s">
        <v>347</v>
      </c>
      <c r="E57" s="31" t="s">
        <v>348</v>
      </c>
      <c r="F57" s="31" t="s">
        <v>37</v>
      </c>
      <c r="G57" s="10" t="s">
        <v>38</v>
      </c>
      <c r="H57" s="11"/>
      <c r="I57" s="12" t="s">
        <v>32</v>
      </c>
      <c r="J57" s="12" t="s">
        <v>22</v>
      </c>
      <c r="K57" s="13">
        <v>280</v>
      </c>
      <c r="L57" s="14">
        <v>0.4</v>
      </c>
      <c r="M57" s="14">
        <v>0.6</v>
      </c>
      <c r="N57" s="15" t="s">
        <v>23</v>
      </c>
      <c r="O57" s="15">
        <v>0</v>
      </c>
      <c r="P57" s="15" t="s">
        <v>23</v>
      </c>
      <c r="Q57" s="15" t="s">
        <v>24</v>
      </c>
    </row>
    <row r="58" spans="1:17" ht="18" x14ac:dyDescent="0.45">
      <c r="A58" s="9" t="s">
        <v>349</v>
      </c>
      <c r="B58" s="16" t="s">
        <v>350</v>
      </c>
      <c r="C58" s="16" t="s">
        <v>351</v>
      </c>
      <c r="D58" s="10" t="s">
        <v>352</v>
      </c>
      <c r="E58" s="32" t="s">
        <v>353</v>
      </c>
      <c r="F58" s="10" t="s">
        <v>354</v>
      </c>
      <c r="G58" s="10" t="s">
        <v>186</v>
      </c>
      <c r="H58" s="11" t="s">
        <v>20</v>
      </c>
      <c r="I58" s="12" t="s">
        <v>64</v>
      </c>
      <c r="J58" s="12" t="s">
        <v>22</v>
      </c>
      <c r="K58" s="13">
        <v>95</v>
      </c>
      <c r="L58" s="14">
        <v>0.78</v>
      </c>
      <c r="M58" s="14">
        <v>0.22</v>
      </c>
      <c r="N58" s="15" t="s">
        <v>23</v>
      </c>
      <c r="O58" s="15">
        <f>VLOOKUP(A58,[2]Overview!$A$1:$AE$72,26,1)/K58</f>
        <v>0</v>
      </c>
      <c r="P58" s="15" t="s">
        <v>23</v>
      </c>
      <c r="Q58" s="15" t="s">
        <v>24</v>
      </c>
    </row>
    <row r="59" spans="1:17" ht="18" x14ac:dyDescent="0.45">
      <c r="A59" s="24" t="s">
        <v>355</v>
      </c>
      <c r="B59" s="10" t="s">
        <v>356</v>
      </c>
      <c r="C59" s="10" t="s">
        <v>357</v>
      </c>
      <c r="D59" s="10" t="s">
        <v>358</v>
      </c>
      <c r="E59" s="10" t="s">
        <v>359</v>
      </c>
      <c r="F59" s="10" t="s">
        <v>360</v>
      </c>
      <c r="G59" s="10" t="s">
        <v>361</v>
      </c>
      <c r="H59" s="11" t="s">
        <v>362</v>
      </c>
      <c r="I59" s="12" t="s">
        <v>21</v>
      </c>
      <c r="J59" s="12" t="s">
        <v>22</v>
      </c>
      <c r="K59" s="13">
        <v>399</v>
      </c>
      <c r="L59" s="14">
        <v>0.89</v>
      </c>
      <c r="M59" s="14">
        <v>0.11</v>
      </c>
      <c r="N59" s="15" t="s">
        <v>23</v>
      </c>
      <c r="O59" s="15">
        <v>0.01</v>
      </c>
      <c r="P59" s="15" t="s">
        <v>23</v>
      </c>
      <c r="Q59" s="15" t="s">
        <v>24</v>
      </c>
    </row>
    <row r="60" spans="1:17" ht="18" x14ac:dyDescent="0.45">
      <c r="A60" s="10" t="s">
        <v>363</v>
      </c>
      <c r="B60" s="10" t="s">
        <v>364</v>
      </c>
      <c r="C60" s="10" t="s">
        <v>365</v>
      </c>
      <c r="D60" s="10" t="s">
        <v>366</v>
      </c>
      <c r="E60" s="10" t="s">
        <v>367</v>
      </c>
      <c r="F60" s="10" t="s">
        <v>368</v>
      </c>
      <c r="G60" s="10" t="s">
        <v>20</v>
      </c>
      <c r="H60" s="11" t="s">
        <v>20</v>
      </c>
      <c r="I60" s="12" t="s">
        <v>78</v>
      </c>
      <c r="J60" s="12" t="s">
        <v>22</v>
      </c>
      <c r="K60" s="13">
        <v>587</v>
      </c>
      <c r="L60" s="14">
        <v>0.97</v>
      </c>
      <c r="M60" s="14">
        <v>0.03</v>
      </c>
      <c r="N60" s="15" t="s">
        <v>23</v>
      </c>
      <c r="O60" s="15">
        <v>0</v>
      </c>
      <c r="P60" s="15" t="s">
        <v>23</v>
      </c>
      <c r="Q60" s="15" t="s">
        <v>24</v>
      </c>
    </row>
    <row r="61" spans="1:17" ht="18" x14ac:dyDescent="0.45">
      <c r="A61" s="10" t="s">
        <v>369</v>
      </c>
      <c r="B61" s="10" t="s">
        <v>370</v>
      </c>
      <c r="C61" s="10" t="s">
        <v>371</v>
      </c>
      <c r="D61" s="10" t="s">
        <v>372</v>
      </c>
      <c r="E61" s="10" t="s">
        <v>151</v>
      </c>
      <c r="F61" s="10" t="s">
        <v>147</v>
      </c>
      <c r="G61" s="10" t="s">
        <v>148</v>
      </c>
      <c r="H61" s="11" t="s">
        <v>20</v>
      </c>
      <c r="I61" s="12" t="s">
        <v>64</v>
      </c>
      <c r="J61" s="12" t="s">
        <v>22</v>
      </c>
      <c r="K61" s="13">
        <f>VLOOKUP(A61,[2]Overview!$A$1:$AE$72,25,1)</f>
        <v>605</v>
      </c>
      <c r="L61" s="14">
        <f>VLOOKUP(A61,[2]Overview!$A$1:$AE$72,24,1)/K61</f>
        <v>0.91570247933884297</v>
      </c>
      <c r="M61" s="14">
        <f>VLOOKUP(A61,[2]Overview!$A$1:$AE$72,23,1)/K61</f>
        <v>8.4297520661157019E-2</v>
      </c>
      <c r="N61" s="15" t="s">
        <v>23</v>
      </c>
      <c r="O61" s="15">
        <f>VLOOKUP(A61,[2]Overview!$A$1:$AE$72,26,1)/K61</f>
        <v>0</v>
      </c>
      <c r="P61" s="15" t="s">
        <v>23</v>
      </c>
      <c r="Q61" s="15" t="s">
        <v>93</v>
      </c>
    </row>
    <row r="62" spans="1:17" ht="18" x14ac:dyDescent="0.45">
      <c r="J62" s="33" t="s">
        <v>373</v>
      </c>
      <c r="K62" s="13">
        <f>SUM(K2:K61)</f>
        <v>45253</v>
      </c>
      <c r="L62" s="14">
        <f>AVERAGE(L2:L61)</f>
        <v>0.6277867757751564</v>
      </c>
      <c r="M62" s="14">
        <f>AVERAGE(M2:M61)</f>
        <v>0.37054655755817706</v>
      </c>
      <c r="N62" s="14"/>
      <c r="O62" s="14">
        <f t="shared" ref="O62" si="0">AVERAGE(O2:O61)</f>
        <v>0.1636480264983475</v>
      </c>
      <c r="P62" s="14"/>
      <c r="Q62" s="14"/>
    </row>
  </sheetData>
  <sheetProtection algorithmName="SHA-512" hashValue="kb4NgrTpaqARSo9RQjfhGRmW2M39XBvNpZnV94rowf2/qNK1nFa0K9Uil04oUX5JgxVupYaoGD4L58nWHwTcqw==" saltValue="MsXMwfIUCEZT8vLGfUxdQw==" spinCount="100000" sheet="1" objects="1" scenarios="1" selectLockedCells="1" autoFilter="0" selectUnlockedCells="1"/>
  <autoFilter ref="A1:Q61" xr:uid="{0CD4C1BA-232F-45ED-8F19-3FC9A5822D8C}">
    <filterColumn colId="3" showButton="0"/>
    <filterColumn colId="4" showButton="0"/>
    <filterColumn colId="5" showButton="0"/>
    <filterColumn colId="6" showButton="0"/>
  </autoFilter>
  <mergeCells count="1">
    <mergeCell ref="D1:H1"/>
  </mergeCells>
  <conditionalFormatting sqref="A43:A44">
    <cfRule type="expression" dxfId="10" priority="7">
      <formula>#REF!="yes"+#REF!</formula>
    </cfRule>
  </conditionalFormatting>
  <conditionalFormatting sqref="A8:B8">
    <cfRule type="expression" dxfId="9" priority="6">
      <formula>#REF!="yes"+#REF!</formula>
    </cfRule>
  </conditionalFormatting>
  <conditionalFormatting sqref="B19:C19">
    <cfRule type="expression" dxfId="8" priority="9">
      <formula>#REF!="yes"+#REF!</formula>
    </cfRule>
  </conditionalFormatting>
  <conditionalFormatting sqref="B2:Q4 B5:C5">
    <cfRule type="expression" dxfId="7" priority="4">
      <formula>#REF!="yes"+#REF!</formula>
    </cfRule>
  </conditionalFormatting>
  <conditionalFormatting sqref="B48:Q48">
    <cfRule type="expression" dxfId="6" priority="3">
      <formula>#REF!="yes"+#REF!</formula>
    </cfRule>
  </conditionalFormatting>
  <conditionalFormatting sqref="D5:M15 B7:C7 B9:C10 D50:M56 N50:Q59 B53:B54">
    <cfRule type="expression" dxfId="5" priority="11">
      <formula>#REF!="yes"+#REF!</formula>
    </cfRule>
  </conditionalFormatting>
  <conditionalFormatting sqref="D58:M59 E60:Q61 J62">
    <cfRule type="expression" dxfId="4" priority="8">
      <formula>#REF!="yes"+#REF!</formula>
    </cfRule>
  </conditionalFormatting>
  <conditionalFormatting sqref="F16:G16 I16:M16 H41:Q41 H42:M42 N42:Q44 D43:M44 D57 G57:M57">
    <cfRule type="expression" dxfId="3" priority="10">
      <formula>#REF!="yes"+#REF!</formula>
    </cfRule>
  </conditionalFormatting>
  <conditionalFormatting sqref="N5:Q40 D17:M40 A40 D45:Q49">
    <cfRule type="expression" dxfId="2" priority="5">
      <formula>#REF!="yes"+#REF!</formula>
    </cfRule>
  </conditionalFormatting>
  <conditionalFormatting sqref="K62">
    <cfRule type="expression" dxfId="1" priority="2">
      <formula>#REF!="yes"+#REF!</formula>
    </cfRule>
  </conditionalFormatting>
  <conditionalFormatting sqref="L62:Q62">
    <cfRule type="expression" dxfId="0" priority="1">
      <formula>#REF!="yes"+#REF!</formula>
    </cfRule>
  </conditionalFormatting>
  <hyperlinks>
    <hyperlink ref="C21" r:id="rId1" location="URL=C32788581" display="https://plm.superdry.com/WebAccess/home.html - URL=C32788581" xr:uid="{C4EC1CEA-C5F1-4FC0-9E09-D83B57BC03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factory list</vt:lpstr>
    </vt:vector>
  </TitlesOfParts>
  <Company>Superdry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Mollie Field</dc:creator>
  <cp:lastModifiedBy>Mollie Field</cp:lastModifiedBy>
  <dcterms:created xsi:type="dcterms:W3CDTF">2025-12-22T13:20:42Z</dcterms:created>
  <dcterms:modified xsi:type="dcterms:W3CDTF">2025-12-22T13:23:14Z</dcterms:modified>
</cp:coreProperties>
</file>